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LAIRE.BERLIN\Desktop\"/>
    </mc:Choice>
  </mc:AlternateContent>
  <bookViews>
    <workbookView xWindow="0" yWindow="0" windowWidth="25200" windowHeight="11985" tabRatio="906"/>
  </bookViews>
  <sheets>
    <sheet name="1. Set Up" sheetId="6" r:id="rId1"/>
    <sheet name="2. All Grants and Contracts" sheetId="5" r:id="rId2"/>
    <sheet name="3. Employee Benefits" sheetId="4" r:id="rId3"/>
    <sheet name="4. Allocation of Salaries" sheetId="3" r:id="rId4"/>
    <sheet name="Employee Time Sheet" sheetId="1" state="hidden" r:id="rId5"/>
    <sheet name="5. General Ledger" sheetId="2" r:id="rId6"/>
    <sheet name="6. Rate Calculation" sheetId="10" r:id="rId7"/>
    <sheet name="7. Cost Policy Statement" sheetId="15" r:id="rId8"/>
    <sheet name="8. Organizational Profile" sheetId="16" r:id="rId9"/>
    <sheet name="9. Financial Statements" sheetId="17" r:id="rId10"/>
    <sheet name="10. Cert of Indirect Costs" sheetId="21" r:id="rId11"/>
    <sheet name="11. Lobbying Certificate" sheetId="18" r:id="rId12"/>
    <sheet name="FAQ" sheetId="7" r:id="rId13"/>
    <sheet name="Definitions of Terms" sheetId="14" r:id="rId14"/>
    <sheet name="TO DO LIST" sheetId="13" state="hidden" r:id="rId15"/>
  </sheets>
  <definedNames>
    <definedName name="_xlnm.Print_Area" localSheetId="10">'10. Cert of Indirect Costs'!$J$5:$R$45</definedName>
    <definedName name="_xlnm.Print_Area" localSheetId="11">'11. Lobbying Certificate'!$J$4:$R$53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2" l="1"/>
  <c r="N82" i="2" s="1"/>
  <c r="N83" i="2" s="1"/>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D12" i="3" l="1"/>
  <c r="D13" i="3"/>
  <c r="D14" i="3"/>
  <c r="D15" i="3"/>
  <c r="K72" i="3" s="1"/>
  <c r="D16" i="3"/>
  <c r="D17" i="3"/>
  <c r="M72" i="3" s="1"/>
  <c r="D18" i="3"/>
  <c r="D11"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P103" i="3"/>
  <c r="Q103" i="3"/>
  <c r="R103" i="3"/>
  <c r="S103" i="3"/>
  <c r="T103" i="3"/>
  <c r="U103" i="3"/>
  <c r="K103" i="3"/>
  <c r="L103" i="3"/>
  <c r="M103" i="3"/>
  <c r="N103" i="3"/>
  <c r="V72" i="3"/>
  <c r="U72" i="3"/>
  <c r="T72" i="3"/>
  <c r="N72" i="3"/>
  <c r="L72"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73" i="3"/>
  <c r="C36" i="3"/>
  <c r="D36" i="3"/>
  <c r="D74" i="3" s="1"/>
  <c r="C37" i="3"/>
  <c r="C75" i="3" s="1"/>
  <c r="D37" i="3"/>
  <c r="D75" i="3" s="1"/>
  <c r="C38" i="3"/>
  <c r="D38" i="3"/>
  <c r="D76" i="3" s="1"/>
  <c r="C39" i="3"/>
  <c r="C77" i="3" s="1"/>
  <c r="D39" i="3"/>
  <c r="C40" i="3"/>
  <c r="D40" i="3"/>
  <c r="D78" i="3" s="1"/>
  <c r="C41" i="3"/>
  <c r="C79" i="3" s="1"/>
  <c r="D41" i="3"/>
  <c r="D79" i="3" s="1"/>
  <c r="C42" i="3"/>
  <c r="D42" i="3"/>
  <c r="D80" i="3" s="1"/>
  <c r="C43" i="3"/>
  <c r="C81" i="3" s="1"/>
  <c r="D43" i="3"/>
  <c r="C44" i="3"/>
  <c r="D44" i="3"/>
  <c r="D82" i="3" s="1"/>
  <c r="C45" i="3"/>
  <c r="C83" i="3" s="1"/>
  <c r="D45" i="3"/>
  <c r="D83" i="3" s="1"/>
  <c r="C46" i="3"/>
  <c r="D46" i="3"/>
  <c r="D84" i="3" s="1"/>
  <c r="C47" i="3"/>
  <c r="C85" i="3" s="1"/>
  <c r="D47" i="3"/>
  <c r="C48" i="3"/>
  <c r="D48" i="3"/>
  <c r="D86" i="3" s="1"/>
  <c r="C49" i="3"/>
  <c r="C87" i="3" s="1"/>
  <c r="D49" i="3"/>
  <c r="D87" i="3" s="1"/>
  <c r="C50" i="3"/>
  <c r="D50" i="3"/>
  <c r="D88" i="3" s="1"/>
  <c r="C51" i="3"/>
  <c r="C89" i="3" s="1"/>
  <c r="D51" i="3"/>
  <c r="C52" i="3"/>
  <c r="D52" i="3"/>
  <c r="D90" i="3" s="1"/>
  <c r="C53" i="3"/>
  <c r="C91" i="3" s="1"/>
  <c r="D53" i="3"/>
  <c r="D91" i="3" s="1"/>
  <c r="C54" i="3"/>
  <c r="D54" i="3"/>
  <c r="D92" i="3" s="1"/>
  <c r="C55" i="3"/>
  <c r="C93" i="3" s="1"/>
  <c r="D55" i="3"/>
  <c r="C56" i="3"/>
  <c r="D56" i="3"/>
  <c r="D94" i="3" s="1"/>
  <c r="C57" i="3"/>
  <c r="C95" i="3" s="1"/>
  <c r="D57" i="3"/>
  <c r="D95" i="3" s="1"/>
  <c r="C58" i="3"/>
  <c r="D58" i="3"/>
  <c r="D96" i="3" s="1"/>
  <c r="C59" i="3"/>
  <c r="C97" i="3" s="1"/>
  <c r="D59" i="3"/>
  <c r="C60" i="3"/>
  <c r="D60" i="3"/>
  <c r="D98" i="3" s="1"/>
  <c r="C61" i="3"/>
  <c r="C99" i="3" s="1"/>
  <c r="D61" i="3"/>
  <c r="D99" i="3" s="1"/>
  <c r="C62" i="3"/>
  <c r="D62" i="3"/>
  <c r="D100" i="3" s="1"/>
  <c r="C63" i="3"/>
  <c r="C101" i="3" s="1"/>
  <c r="D63" i="3"/>
  <c r="C64" i="3"/>
  <c r="D64" i="3"/>
  <c r="D102" i="3" s="1"/>
  <c r="C84" i="3" l="1"/>
  <c r="C80" i="3"/>
  <c r="C88" i="3"/>
  <c r="C96" i="3"/>
  <c r="C92" i="3"/>
  <c r="C78" i="3"/>
  <c r="C86" i="3"/>
  <c r="C94" i="3"/>
  <c r="C102" i="3"/>
  <c r="C76" i="3"/>
  <c r="C100" i="3"/>
  <c r="C74" i="3"/>
  <c r="C82" i="3"/>
  <c r="C90" i="3"/>
  <c r="C98" i="3"/>
  <c r="D77" i="3"/>
  <c r="D81" i="3"/>
  <c r="D85" i="3"/>
  <c r="D89" i="3"/>
  <c r="D93" i="3"/>
  <c r="D97" i="3"/>
  <c r="D101" i="3"/>
  <c r="P21" i="5"/>
  <c r="K22" i="2" l="1"/>
  <c r="K20" i="2"/>
  <c r="K19" i="2"/>
  <c r="D22" i="2"/>
  <c r="N20" i="2"/>
  <c r="E20" i="2"/>
  <c r="N18" i="2"/>
  <c r="K18" i="2"/>
  <c r="E18" i="2" s="1"/>
  <c r="N17" i="2"/>
  <c r="K17" i="2"/>
  <c r="E17" i="2" s="1"/>
  <c r="N16" i="2"/>
  <c r="K16" i="2"/>
  <c r="E16" i="2" s="1"/>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24" i="4"/>
  <c r="O23" i="4"/>
  <c r="D23" i="2" s="1"/>
  <c r="N54" i="4"/>
  <c r="N23" i="4"/>
  <c r="G23" i="4"/>
  <c r="M23" i="4"/>
  <c r="D21" i="2" s="1"/>
  <c r="L23" i="4"/>
  <c r="D20" i="2" s="1"/>
  <c r="O54" i="4"/>
  <c r="K23" i="2" s="1"/>
  <c r="M54" i="4"/>
  <c r="K21" i="2" s="1"/>
  <c r="L54" i="4"/>
  <c r="K15" i="10" l="1"/>
  <c r="K19" i="10"/>
  <c r="K23" i="10"/>
  <c r="H19" i="10"/>
  <c r="E15" i="10"/>
  <c r="H15" i="10"/>
  <c r="C22" i="5" l="1"/>
  <c r="P22" i="5" s="1"/>
  <c r="C23" i="5"/>
  <c r="P23" i="5" s="1"/>
  <c r="C24" i="5"/>
  <c r="P24" i="5" s="1"/>
  <c r="C25" i="5"/>
  <c r="P25" i="5" s="1"/>
  <c r="C26" i="5"/>
  <c r="P26" i="5" s="1"/>
  <c r="C27" i="5"/>
  <c r="P27" i="5" s="1"/>
  <c r="C28" i="5"/>
  <c r="P28" i="5" s="1"/>
  <c r="C29" i="5"/>
  <c r="P29" i="5" s="1"/>
  <c r="C30" i="5"/>
  <c r="P30" i="5" s="1"/>
  <c r="D120" i="15" l="1"/>
  <c r="E120" i="15"/>
  <c r="F120" i="15"/>
  <c r="D113" i="15"/>
  <c r="E113" i="15"/>
  <c r="F113" i="15"/>
  <c r="D114" i="15"/>
  <c r="E114" i="15"/>
  <c r="F114" i="15"/>
  <c r="D84" i="15"/>
  <c r="E84" i="15"/>
  <c r="F84" i="15"/>
  <c r="D85" i="15"/>
  <c r="E85" i="15"/>
  <c r="F85" i="15"/>
  <c r="D86" i="15"/>
  <c r="E86" i="15"/>
  <c r="F86" i="15"/>
  <c r="D87" i="15"/>
  <c r="E87" i="15"/>
  <c r="F87" i="15"/>
  <c r="D88" i="15"/>
  <c r="E88" i="15"/>
  <c r="F88" i="15"/>
  <c r="D89" i="15"/>
  <c r="E89" i="15"/>
  <c r="F89" i="15"/>
  <c r="D90" i="15"/>
  <c r="E90" i="15"/>
  <c r="F90" i="15"/>
  <c r="D91" i="15"/>
  <c r="E91" i="15"/>
  <c r="F91" i="15"/>
  <c r="D92" i="15"/>
  <c r="E92" i="15"/>
  <c r="F92" i="15"/>
  <c r="D93" i="15"/>
  <c r="E93" i="15"/>
  <c r="F93" i="15"/>
  <c r="D94" i="15"/>
  <c r="E94" i="15"/>
  <c r="F94" i="15"/>
  <c r="D95" i="15"/>
  <c r="E95" i="15"/>
  <c r="F95" i="15"/>
  <c r="D96" i="15"/>
  <c r="E96" i="15"/>
  <c r="F96" i="15"/>
  <c r="D97" i="15"/>
  <c r="E97" i="15"/>
  <c r="F97" i="15"/>
  <c r="D98" i="15"/>
  <c r="E98" i="15"/>
  <c r="F98" i="15"/>
  <c r="D99" i="15"/>
  <c r="E99" i="15"/>
  <c r="F99" i="15"/>
  <c r="D100" i="15"/>
  <c r="E100" i="15"/>
  <c r="F100" i="15"/>
  <c r="D101" i="15"/>
  <c r="E101" i="15"/>
  <c r="F101" i="15"/>
  <c r="D102" i="15"/>
  <c r="E102" i="15"/>
  <c r="F102" i="15"/>
  <c r="D103" i="15"/>
  <c r="E103" i="15"/>
  <c r="F103" i="15"/>
  <c r="D104" i="15"/>
  <c r="E104" i="15"/>
  <c r="F104" i="15"/>
  <c r="D105" i="15"/>
  <c r="E105" i="15"/>
  <c r="F105" i="15"/>
  <c r="D106" i="15"/>
  <c r="E106" i="15"/>
  <c r="F106" i="15"/>
  <c r="D107" i="15"/>
  <c r="E107" i="15"/>
  <c r="F107" i="15"/>
  <c r="D108" i="15"/>
  <c r="E108" i="15"/>
  <c r="F108" i="15"/>
  <c r="D109" i="15"/>
  <c r="E109" i="15"/>
  <c r="F109" i="15"/>
  <c r="D110" i="15"/>
  <c r="E110" i="15"/>
  <c r="F110" i="15"/>
  <c r="D111" i="15"/>
  <c r="E111" i="15"/>
  <c r="F111" i="15"/>
  <c r="D112" i="15"/>
  <c r="E112" i="15"/>
  <c r="F112" i="15"/>
  <c r="D115" i="15"/>
  <c r="E115" i="15"/>
  <c r="F115" i="15"/>
  <c r="D116" i="15"/>
  <c r="E116" i="15"/>
  <c r="F116" i="15"/>
  <c r="D117" i="15"/>
  <c r="E117" i="15"/>
  <c r="F117" i="15"/>
  <c r="D118" i="15"/>
  <c r="E118" i="15"/>
  <c r="F118" i="15"/>
  <c r="D119" i="15"/>
  <c r="E119" i="15"/>
  <c r="F119" i="15"/>
  <c r="D121" i="15"/>
  <c r="E121" i="15"/>
  <c r="F121" i="15"/>
  <c r="D122" i="15"/>
  <c r="E122" i="15"/>
  <c r="F122" i="15"/>
  <c r="D123" i="15"/>
  <c r="E123" i="15"/>
  <c r="F123" i="15"/>
  <c r="D124" i="15"/>
  <c r="E124" i="15"/>
  <c r="F124" i="15"/>
  <c r="D125" i="15"/>
  <c r="E125" i="15"/>
  <c r="F125" i="15"/>
  <c r="D126" i="15"/>
  <c r="E126" i="15"/>
  <c r="F126" i="15"/>
  <c r="D127" i="15"/>
  <c r="E127" i="15"/>
  <c r="F127" i="15"/>
  <c r="D128" i="15"/>
  <c r="E128" i="15"/>
  <c r="F128" i="15"/>
  <c r="D51" i="15"/>
  <c r="E51" i="15"/>
  <c r="F51" i="15"/>
  <c r="G51" i="15" s="1"/>
  <c r="R51" i="15" s="1"/>
  <c r="D52" i="15"/>
  <c r="E52" i="15"/>
  <c r="F52" i="15"/>
  <c r="G52" i="15" s="1"/>
  <c r="R52" i="15" s="1"/>
  <c r="D53" i="15"/>
  <c r="E53" i="15"/>
  <c r="F53" i="15"/>
  <c r="G53" i="15" s="1"/>
  <c r="R53" i="15" s="1"/>
  <c r="D54" i="15"/>
  <c r="E54" i="15"/>
  <c r="F54" i="15"/>
  <c r="G54" i="15" s="1"/>
  <c r="R54" i="15" s="1"/>
  <c r="D55" i="15"/>
  <c r="E55" i="15"/>
  <c r="F55" i="15"/>
  <c r="G55" i="15" s="1"/>
  <c r="R55" i="15" s="1"/>
  <c r="D56" i="15"/>
  <c r="E56" i="15"/>
  <c r="F56" i="15"/>
  <c r="G56" i="15" s="1"/>
  <c r="R56" i="15" s="1"/>
  <c r="D57" i="15"/>
  <c r="E57" i="15"/>
  <c r="F57" i="15"/>
  <c r="G57" i="15" s="1"/>
  <c r="R57" i="15" s="1"/>
  <c r="D28" i="15"/>
  <c r="E28" i="15"/>
  <c r="F28" i="15"/>
  <c r="G28" i="15" s="1"/>
  <c r="R28" i="15" s="1"/>
  <c r="D29" i="15"/>
  <c r="E29" i="15"/>
  <c r="F29" i="15"/>
  <c r="G29" i="15" s="1"/>
  <c r="R29" i="15" s="1"/>
  <c r="D30" i="15"/>
  <c r="E30" i="15"/>
  <c r="F30" i="15"/>
  <c r="G30" i="15" s="1"/>
  <c r="R30" i="15" s="1"/>
  <c r="D31" i="15"/>
  <c r="E31" i="15"/>
  <c r="F31" i="15"/>
  <c r="G31" i="15" s="1"/>
  <c r="R31" i="15" s="1"/>
  <c r="D32" i="15"/>
  <c r="E32" i="15"/>
  <c r="F32" i="15"/>
  <c r="G32" i="15" s="1"/>
  <c r="R32" i="15" s="1"/>
  <c r="D33" i="15"/>
  <c r="E33" i="15"/>
  <c r="F33" i="15"/>
  <c r="G33" i="15" s="1"/>
  <c r="R33" i="15" s="1"/>
  <c r="D34" i="15"/>
  <c r="E34" i="15"/>
  <c r="F34" i="15"/>
  <c r="G34" i="15" s="1"/>
  <c r="R34" i="15" s="1"/>
  <c r="D35" i="15"/>
  <c r="E35" i="15"/>
  <c r="F35" i="15"/>
  <c r="G35" i="15" s="1"/>
  <c r="R35" i="15" s="1"/>
  <c r="D36" i="15"/>
  <c r="E36" i="15"/>
  <c r="F36" i="15"/>
  <c r="G36" i="15" s="1"/>
  <c r="R36" i="15" s="1"/>
  <c r="D37" i="15"/>
  <c r="E37" i="15"/>
  <c r="F37" i="15"/>
  <c r="G37" i="15" s="1"/>
  <c r="R37" i="15" s="1"/>
  <c r="D38" i="15"/>
  <c r="E38" i="15"/>
  <c r="F38" i="15"/>
  <c r="G38" i="15" s="1"/>
  <c r="R38" i="15" s="1"/>
  <c r="D39" i="15"/>
  <c r="E39" i="15"/>
  <c r="F39" i="15"/>
  <c r="G39" i="15" s="1"/>
  <c r="R39" i="15" s="1"/>
  <c r="D40" i="15"/>
  <c r="E40" i="15"/>
  <c r="F40" i="15"/>
  <c r="G40" i="15" s="1"/>
  <c r="R40" i="15" s="1"/>
  <c r="D41" i="15"/>
  <c r="E41" i="15"/>
  <c r="F41" i="15"/>
  <c r="G41" i="15" s="1"/>
  <c r="R41" i="15" s="1"/>
  <c r="D42" i="15"/>
  <c r="E42" i="15"/>
  <c r="F42" i="15"/>
  <c r="G42" i="15" s="1"/>
  <c r="R42" i="15" s="1"/>
  <c r="D43" i="15"/>
  <c r="E43" i="15"/>
  <c r="F43" i="15"/>
  <c r="G43" i="15" s="1"/>
  <c r="R43" i="15" s="1"/>
  <c r="D44" i="15"/>
  <c r="E44" i="15"/>
  <c r="F44" i="15"/>
  <c r="G44" i="15" s="1"/>
  <c r="R44" i="15" s="1"/>
  <c r="D45" i="15"/>
  <c r="E45" i="15"/>
  <c r="F45" i="15"/>
  <c r="G45" i="15" s="1"/>
  <c r="R45" i="15" s="1"/>
  <c r="D46" i="15"/>
  <c r="E46" i="15"/>
  <c r="F46" i="15"/>
  <c r="G46" i="15" s="1"/>
  <c r="R46" i="15" s="1"/>
  <c r="D47" i="15"/>
  <c r="E47" i="15"/>
  <c r="F47" i="15"/>
  <c r="G47" i="15" s="1"/>
  <c r="R47" i="15" s="1"/>
  <c r="D48" i="15"/>
  <c r="E48" i="15"/>
  <c r="F48" i="15"/>
  <c r="G48" i="15" s="1"/>
  <c r="R48" i="15" s="1"/>
  <c r="D49" i="15"/>
  <c r="E49" i="15"/>
  <c r="F49" i="15"/>
  <c r="G49" i="15" s="1"/>
  <c r="R49" i="15" s="1"/>
  <c r="D50" i="15"/>
  <c r="E50" i="15"/>
  <c r="F50" i="15"/>
  <c r="G50" i="15" s="1"/>
  <c r="R50" i="15" s="1"/>
  <c r="D58" i="15"/>
  <c r="E58" i="15"/>
  <c r="F58" i="15"/>
  <c r="G58" i="15" s="1"/>
  <c r="R58" i="15" s="1"/>
  <c r="D59" i="15"/>
  <c r="E59" i="15"/>
  <c r="F59" i="15"/>
  <c r="G59" i="15" s="1"/>
  <c r="R59" i="15" s="1"/>
  <c r="D60" i="15"/>
  <c r="E60" i="15"/>
  <c r="F60" i="15"/>
  <c r="G60" i="15" s="1"/>
  <c r="R60" i="15" s="1"/>
  <c r="D61" i="15"/>
  <c r="E61" i="15"/>
  <c r="F61" i="15"/>
  <c r="G61" i="15" s="1"/>
  <c r="R61" i="15" s="1"/>
  <c r="D62" i="15"/>
  <c r="E62" i="15"/>
  <c r="F62" i="15"/>
  <c r="G62" i="15" s="1"/>
  <c r="R62" i="15" s="1"/>
  <c r="D63" i="15"/>
  <c r="E63" i="15"/>
  <c r="F63" i="15"/>
  <c r="G63" i="15" s="1"/>
  <c r="R63" i="15" s="1"/>
  <c r="G89" i="15" l="1"/>
  <c r="H89" i="15" s="1"/>
  <c r="R89" i="15" s="1"/>
  <c r="G90" i="15"/>
  <c r="H90" i="15" s="1"/>
  <c r="R90" i="15" s="1"/>
  <c r="G91" i="15"/>
  <c r="H91" i="15" s="1"/>
  <c r="R91" i="15" s="1"/>
  <c r="G92" i="15"/>
  <c r="H92" i="15" s="1"/>
  <c r="R92" i="15" s="1"/>
  <c r="G93" i="15"/>
  <c r="H93" i="15" s="1"/>
  <c r="R93" i="15" s="1"/>
  <c r="G94" i="15"/>
  <c r="H94" i="15" s="1"/>
  <c r="R94" i="15" s="1"/>
  <c r="G95" i="15"/>
  <c r="H95" i="15" s="1"/>
  <c r="R95" i="15" s="1"/>
  <c r="G96" i="15"/>
  <c r="H96" i="15" s="1"/>
  <c r="R96" i="15" s="1"/>
  <c r="G97" i="15"/>
  <c r="H97" i="15" s="1"/>
  <c r="R97" i="15" s="1"/>
  <c r="G98" i="15"/>
  <c r="H98" i="15" s="1"/>
  <c r="R98" i="15" s="1"/>
  <c r="G99" i="15"/>
  <c r="H99" i="15" s="1"/>
  <c r="R99" i="15" s="1"/>
  <c r="G100" i="15"/>
  <c r="H100" i="15" s="1"/>
  <c r="R100" i="15" s="1"/>
  <c r="G101" i="15"/>
  <c r="H101" i="15" s="1"/>
  <c r="R101" i="15" s="1"/>
  <c r="G102" i="15"/>
  <c r="H102" i="15" s="1"/>
  <c r="R102" i="15" s="1"/>
  <c r="G103" i="15"/>
  <c r="H103" i="15" s="1"/>
  <c r="R103" i="15" s="1"/>
  <c r="G104" i="15"/>
  <c r="H104" i="15" s="1"/>
  <c r="R104" i="15" s="1"/>
  <c r="G105" i="15"/>
  <c r="H105" i="15" s="1"/>
  <c r="R105" i="15" s="1"/>
  <c r="G106" i="15"/>
  <c r="H106" i="15" s="1"/>
  <c r="R106" i="15" s="1"/>
  <c r="G107" i="15"/>
  <c r="H107" i="15" s="1"/>
  <c r="R107" i="15" s="1"/>
  <c r="G108" i="15"/>
  <c r="H108" i="15" s="1"/>
  <c r="R108" i="15" s="1"/>
  <c r="G109" i="15"/>
  <c r="H109" i="15" s="1"/>
  <c r="R109" i="15" s="1"/>
  <c r="G110" i="15"/>
  <c r="H110" i="15" s="1"/>
  <c r="R110" i="15" s="1"/>
  <c r="G111" i="15"/>
  <c r="H111" i="15" s="1"/>
  <c r="R111" i="15" s="1"/>
  <c r="G112" i="15"/>
  <c r="H112" i="15" s="1"/>
  <c r="R112" i="15" s="1"/>
  <c r="O65" i="2"/>
  <c r="G117" i="15"/>
  <c r="H117" i="15" s="1"/>
  <c r="R117" i="15" s="1"/>
  <c r="G118" i="15"/>
  <c r="H118" i="15" s="1"/>
  <c r="R118" i="15" s="1"/>
  <c r="G119" i="15"/>
  <c r="H119" i="15" s="1"/>
  <c r="R119" i="15" s="1"/>
  <c r="O69" i="2"/>
  <c r="G122" i="15"/>
  <c r="H122" i="15" s="1"/>
  <c r="R122" i="15" s="1"/>
  <c r="G123" i="15"/>
  <c r="G124" i="15"/>
  <c r="G125" i="15"/>
  <c r="G126" i="15"/>
  <c r="G127" i="15"/>
  <c r="G128" i="15"/>
  <c r="O77"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AA114" i="3"/>
  <c r="AA115" i="3"/>
  <c r="AA116" i="3"/>
  <c r="AA117" i="3"/>
  <c r="AA118" i="3"/>
  <c r="AA119" i="3"/>
  <c r="AA120" i="3"/>
  <c r="AA121" i="3"/>
  <c r="AA122" i="3"/>
  <c r="AA123" i="3"/>
  <c r="AA124" i="3"/>
  <c r="AA125" i="3"/>
  <c r="AA126" i="3"/>
  <c r="AA127" i="3"/>
  <c r="AA128" i="3"/>
  <c r="AA129" i="3"/>
  <c r="AA130" i="3"/>
  <c r="AA131" i="3"/>
  <c r="AA132" i="3"/>
  <c r="AA133" i="3"/>
  <c r="AA134" i="3"/>
  <c r="AA135"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42" i="3"/>
  <c r="AA43" i="3"/>
  <c r="AA44" i="3"/>
  <c r="AA45" i="3"/>
  <c r="AA46" i="3"/>
  <c r="AA47" i="3"/>
  <c r="AA48" i="3"/>
  <c r="AA49" i="3"/>
  <c r="AA50" i="3"/>
  <c r="AA51" i="3"/>
  <c r="AA52" i="3"/>
  <c r="AA53" i="3"/>
  <c r="AA54" i="3"/>
  <c r="AA55" i="3"/>
  <c r="AA56" i="3"/>
  <c r="AA57" i="3"/>
  <c r="AA58" i="3"/>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24" i="4"/>
  <c r="R23" i="4" s="1"/>
  <c r="Q29" i="4"/>
  <c r="Q30" i="4"/>
  <c r="Q31" i="4"/>
  <c r="Q32" i="4"/>
  <c r="Q33" i="4"/>
  <c r="Q34" i="4"/>
  <c r="Q35" i="4"/>
  <c r="Q36" i="4"/>
  <c r="Q37" i="4"/>
  <c r="Q38" i="4"/>
  <c r="Q39" i="4"/>
  <c r="Q40" i="4"/>
  <c r="Q41" i="4"/>
  <c r="Q42" i="4"/>
  <c r="Q43" i="4"/>
  <c r="Q44" i="4"/>
  <c r="F29" i="4"/>
  <c r="F30" i="4"/>
  <c r="F31" i="4"/>
  <c r="F32" i="4"/>
  <c r="F33" i="4"/>
  <c r="F34" i="4"/>
  <c r="F35" i="4"/>
  <c r="F36" i="4"/>
  <c r="F37" i="4"/>
  <c r="F38" i="4"/>
  <c r="F39" i="4"/>
  <c r="F40" i="4"/>
  <c r="F41" i="4"/>
  <c r="F42" i="4"/>
  <c r="F43" i="4"/>
  <c r="F44" i="4"/>
  <c r="F45" i="4"/>
  <c r="F46" i="4"/>
  <c r="Q22" i="5"/>
  <c r="Q23" i="5"/>
  <c r="Q24" i="5"/>
  <c r="Q25" i="5"/>
  <c r="Q26" i="5"/>
  <c r="Q27" i="5"/>
  <c r="Q28" i="5"/>
  <c r="Q29" i="5"/>
  <c r="Q30" i="5"/>
  <c r="O22" i="5"/>
  <c r="O23" i="5"/>
  <c r="O24" i="5"/>
  <c r="O25" i="5"/>
  <c r="O26" i="5"/>
  <c r="O27" i="5"/>
  <c r="O28" i="5"/>
  <c r="O29" i="5"/>
  <c r="O30" i="5"/>
  <c r="F29" i="2"/>
  <c r="D31" i="17"/>
  <c r="D70" i="16"/>
  <c r="R147" i="15"/>
  <c r="R133" i="15"/>
  <c r="O59" i="2" l="1"/>
  <c r="P75" i="2"/>
  <c r="P43" i="2"/>
  <c r="O67" i="2"/>
  <c r="O51" i="2"/>
  <c r="O43" i="2"/>
  <c r="P67" i="2"/>
  <c r="P51" i="2"/>
  <c r="P59" i="2"/>
  <c r="O63" i="2"/>
  <c r="O49" i="2"/>
  <c r="O41" i="2"/>
  <c r="P63" i="2"/>
  <c r="P47" i="2"/>
  <c r="O75" i="2"/>
  <c r="O47" i="2"/>
  <c r="O71" i="2"/>
  <c r="O55" i="2"/>
  <c r="O45" i="2"/>
  <c r="P71" i="2"/>
  <c r="P55" i="2"/>
  <c r="G113" i="15"/>
  <c r="H113" i="15" s="1"/>
  <c r="R113" i="15" s="1"/>
  <c r="G115" i="15"/>
  <c r="H115" i="15" s="1"/>
  <c r="R115" i="15" s="1"/>
  <c r="P77" i="2"/>
  <c r="P73" i="2"/>
  <c r="P69" i="2"/>
  <c r="P65" i="2"/>
  <c r="P61" i="2"/>
  <c r="P57" i="2"/>
  <c r="P53" i="2"/>
  <c r="P49" i="2"/>
  <c r="P45" i="2"/>
  <c r="P41" i="2"/>
  <c r="O74" i="2"/>
  <c r="O70" i="2"/>
  <c r="O66" i="2"/>
  <c r="O62" i="2"/>
  <c r="O58" i="2"/>
  <c r="O54" i="2"/>
  <c r="O50" i="2"/>
  <c r="O46" i="2"/>
  <c r="O42" i="2"/>
  <c r="P76" i="2"/>
  <c r="P72" i="2"/>
  <c r="P68" i="2"/>
  <c r="P64" i="2"/>
  <c r="P60" i="2"/>
  <c r="P56" i="2"/>
  <c r="P52" i="2"/>
  <c r="P48" i="2"/>
  <c r="P44" i="2"/>
  <c r="P40" i="2"/>
  <c r="O73" i="2"/>
  <c r="O61" i="2"/>
  <c r="O57" i="2"/>
  <c r="O53" i="2"/>
  <c r="G121" i="15"/>
  <c r="H121" i="15" s="1"/>
  <c r="R121" i="15" s="1"/>
  <c r="G120" i="15"/>
  <c r="H120" i="15" s="1"/>
  <c r="R120" i="15" s="1"/>
  <c r="G114" i="15"/>
  <c r="H114" i="15" s="1"/>
  <c r="R114" i="15" s="1"/>
  <c r="G116" i="15"/>
  <c r="H116" i="15" s="1"/>
  <c r="R116" i="15" s="1"/>
  <c r="O76" i="2"/>
  <c r="O72" i="2"/>
  <c r="O68" i="2"/>
  <c r="O64" i="2"/>
  <c r="O60" i="2"/>
  <c r="O56" i="2"/>
  <c r="O52" i="2"/>
  <c r="O48" i="2"/>
  <c r="O44" i="2"/>
  <c r="O40" i="2"/>
  <c r="P74" i="2"/>
  <c r="P70" i="2"/>
  <c r="P66" i="2"/>
  <c r="P62" i="2"/>
  <c r="P58" i="2"/>
  <c r="P54" i="2"/>
  <c r="P50" i="2"/>
  <c r="P46" i="2"/>
  <c r="P42" i="2"/>
  <c r="R12" i="15"/>
  <c r="R13" i="15"/>
  <c r="R11" i="15"/>
  <c r="H72" i="3"/>
  <c r="G72" i="3"/>
  <c r="F25" i="4"/>
  <c r="F26" i="4"/>
  <c r="F27" i="4"/>
  <c r="F28" i="4"/>
  <c r="F47" i="4"/>
  <c r="F48" i="4"/>
  <c r="F49" i="4"/>
  <c r="F50" i="4"/>
  <c r="F51" i="4"/>
  <c r="F52" i="4"/>
  <c r="F53" i="4"/>
  <c r="F24" i="4"/>
  <c r="O72" i="3"/>
  <c r="P72" i="3"/>
  <c r="Q72" i="3"/>
  <c r="R10" i="15" l="1"/>
  <c r="D80" i="15"/>
  <c r="E80" i="15"/>
  <c r="D81" i="15"/>
  <c r="E81" i="15"/>
  <c r="D82" i="15"/>
  <c r="E82" i="15"/>
  <c r="D83" i="15"/>
  <c r="E83" i="15"/>
  <c r="D129" i="15"/>
  <c r="E129" i="15"/>
  <c r="D130" i="15"/>
  <c r="E130" i="15"/>
  <c r="E79" i="15"/>
  <c r="D79" i="15"/>
  <c r="G75" i="15"/>
  <c r="F75" i="15"/>
  <c r="E75" i="15"/>
  <c r="D75" i="15"/>
  <c r="E22" i="15"/>
  <c r="F22" i="15"/>
  <c r="G22" i="15" s="1"/>
  <c r="R22" i="15" s="1"/>
  <c r="E23" i="15"/>
  <c r="F23" i="15"/>
  <c r="G23" i="15" s="1"/>
  <c r="R23" i="15" s="1"/>
  <c r="E24" i="15"/>
  <c r="F24" i="15"/>
  <c r="G24" i="15" s="1"/>
  <c r="R24" i="15" s="1"/>
  <c r="E25" i="15"/>
  <c r="F25" i="15"/>
  <c r="E26" i="15"/>
  <c r="F26" i="15"/>
  <c r="E27" i="15"/>
  <c r="F27" i="15"/>
  <c r="E64" i="15"/>
  <c r="F64" i="15"/>
  <c r="G64" i="15" s="1"/>
  <c r="R64" i="15" s="1"/>
  <c r="E65" i="15"/>
  <c r="F65" i="15"/>
  <c r="E66" i="15"/>
  <c r="F66" i="15"/>
  <c r="G66" i="15" s="1"/>
  <c r="R66" i="15" s="1"/>
  <c r="E67" i="15"/>
  <c r="F67" i="15"/>
  <c r="G67" i="15" s="1"/>
  <c r="R67" i="15" s="1"/>
  <c r="E68" i="15"/>
  <c r="F68" i="15"/>
  <c r="G68" i="15" s="1"/>
  <c r="R68" i="15" s="1"/>
  <c r="E69" i="15"/>
  <c r="F69" i="15"/>
  <c r="G69" i="15" s="1"/>
  <c r="R69" i="15" s="1"/>
  <c r="E70" i="15"/>
  <c r="F70" i="15"/>
  <c r="G70" i="15" s="1"/>
  <c r="R70" i="15" s="1"/>
  <c r="E71" i="15"/>
  <c r="F71" i="15"/>
  <c r="G71" i="15" s="1"/>
  <c r="R71" i="15" s="1"/>
  <c r="E72" i="15"/>
  <c r="F72" i="15"/>
  <c r="G72" i="15" s="1"/>
  <c r="R72" i="15" s="1"/>
  <c r="E73" i="15"/>
  <c r="F73" i="15"/>
  <c r="G73" i="15" s="1"/>
  <c r="R73" i="15" s="1"/>
  <c r="D23" i="15"/>
  <c r="D24" i="15"/>
  <c r="D25" i="15"/>
  <c r="D26" i="15"/>
  <c r="D27" i="15"/>
  <c r="D64" i="15"/>
  <c r="D65" i="15"/>
  <c r="D66" i="15"/>
  <c r="D67" i="15"/>
  <c r="D68" i="15"/>
  <c r="D69" i="15"/>
  <c r="D70" i="15"/>
  <c r="D71" i="15"/>
  <c r="D72" i="15"/>
  <c r="D73" i="15"/>
  <c r="D22" i="15"/>
  <c r="F19" i="15"/>
  <c r="E19" i="15"/>
  <c r="D19" i="15"/>
  <c r="G65" i="15" l="1"/>
  <c r="R65" i="15" s="1"/>
  <c r="G27" i="15"/>
  <c r="R27" i="15" s="1"/>
  <c r="G25" i="15"/>
  <c r="R25" i="15" s="1"/>
  <c r="G26" i="15"/>
  <c r="R26" i="15" s="1"/>
  <c r="AA36" i="3"/>
  <c r="AA37" i="3"/>
  <c r="AA61" i="3"/>
  <c r="D35" i="3"/>
  <c r="D112" i="3" s="1"/>
  <c r="C35" i="3"/>
  <c r="C112" i="3" s="1"/>
  <c r="F54" i="4"/>
  <c r="D54" i="4"/>
  <c r="F142" i="3"/>
  <c r="M14" i="2" s="1"/>
  <c r="G142" i="3"/>
  <c r="L14" i="2" s="1"/>
  <c r="D8" i="5"/>
  <c r="C21" i="5" s="1"/>
  <c r="D26" i="6"/>
  <c r="D27" i="6"/>
  <c r="D25" i="6"/>
  <c r="G54" i="4"/>
  <c r="K15" i="2" s="1"/>
  <c r="E15" i="2" s="1"/>
  <c r="H54" i="4"/>
  <c r="E19" i="2" s="1"/>
  <c r="I54" i="4"/>
  <c r="E21" i="2" s="1"/>
  <c r="J54" i="4"/>
  <c r="E22" i="2" s="1"/>
  <c r="K54" i="4"/>
  <c r="E23" i="2" s="1"/>
  <c r="F65" i="3"/>
  <c r="E13" i="2" s="1"/>
  <c r="E65" i="3"/>
  <c r="E14" i="2" s="1"/>
  <c r="F103" i="3"/>
  <c r="G13" i="2" s="1"/>
  <c r="G103" i="3"/>
  <c r="H103" i="3"/>
  <c r="AA140" i="3"/>
  <c r="AA137" i="3"/>
  <c r="AA138" i="3"/>
  <c r="AA113" i="3"/>
  <c r="AA136" i="3"/>
  <c r="AA139" i="3"/>
  <c r="AA141" i="3"/>
  <c r="E112" i="3"/>
  <c r="AA112" i="3" s="1"/>
  <c r="AA102" i="3"/>
  <c r="E73" i="3"/>
  <c r="AA73" i="3" s="1"/>
  <c r="V103" i="3"/>
  <c r="O103" i="3"/>
  <c r="J103" i="3"/>
  <c r="I103" i="3"/>
  <c r="X73" i="3"/>
  <c r="S72" i="3"/>
  <c r="R72" i="3"/>
  <c r="J72" i="3"/>
  <c r="I72" i="3"/>
  <c r="E14" i="10"/>
  <c r="J30" i="2"/>
  <c r="P79" i="2"/>
  <c r="L82" i="2"/>
  <c r="M82" i="2"/>
  <c r="N30" i="2"/>
  <c r="J31" i="2"/>
  <c r="F80" i="15" s="1"/>
  <c r="J32" i="2"/>
  <c r="F81" i="15" s="1"/>
  <c r="J33" i="2"/>
  <c r="F82" i="15" s="1"/>
  <c r="J34" i="2"/>
  <c r="F83" i="15" s="1"/>
  <c r="J35" i="2"/>
  <c r="J36" i="2"/>
  <c r="J37" i="2"/>
  <c r="J38" i="2"/>
  <c r="J39" i="2"/>
  <c r="F129" i="15"/>
  <c r="F130" i="15"/>
  <c r="E82" i="2"/>
  <c r="K82" i="2"/>
  <c r="F82" i="2"/>
  <c r="F83" i="2" s="1"/>
  <c r="R12" i="1"/>
  <c r="R13" i="1"/>
  <c r="R14" i="1"/>
  <c r="R15" i="1"/>
  <c r="R16" i="1"/>
  <c r="R17" i="1"/>
  <c r="R18" i="1"/>
  <c r="R19" i="1"/>
  <c r="R20" i="1"/>
  <c r="R21" i="1"/>
  <c r="R22" i="1"/>
  <c r="R23" i="1"/>
  <c r="R26" i="1"/>
  <c r="R27" i="1"/>
  <c r="R28" i="1"/>
  <c r="R29" i="1"/>
  <c r="R30" i="1"/>
  <c r="R32" i="1"/>
  <c r="D38" i="1"/>
  <c r="Q24" i="4"/>
  <c r="G82" i="2"/>
  <c r="H82" i="2"/>
  <c r="I82" i="2"/>
  <c r="K23" i="4"/>
  <c r="D19" i="2" s="1"/>
  <c r="J23" i="4"/>
  <c r="D18" i="2" s="1"/>
  <c r="I23" i="4"/>
  <c r="D17" i="2" s="1"/>
  <c r="H23" i="4"/>
  <c r="D16" i="2" s="1"/>
  <c r="D15" i="2"/>
  <c r="E31" i="5"/>
  <c r="D16" i="10"/>
  <c r="D15" i="10"/>
  <c r="D14" i="10"/>
  <c r="C18" i="1"/>
  <c r="C19" i="1"/>
  <c r="C20" i="1"/>
  <c r="C21" i="1"/>
  <c r="C17" i="1"/>
  <c r="C13" i="1"/>
  <c r="C14" i="1"/>
  <c r="C15" i="1"/>
  <c r="C16" i="1"/>
  <c r="Q25" i="4"/>
  <c r="Q26" i="4"/>
  <c r="Q27" i="4"/>
  <c r="Q28" i="4"/>
  <c r="Q45" i="4"/>
  <c r="Q46" i="4"/>
  <c r="Q47" i="4"/>
  <c r="Q48" i="4"/>
  <c r="Q49" i="4"/>
  <c r="Q50" i="4"/>
  <c r="Q51" i="4"/>
  <c r="Q52" i="4"/>
  <c r="Q53" i="4"/>
  <c r="J24" i="10"/>
  <c r="J23" i="10"/>
  <c r="J22" i="10"/>
  <c r="J16" i="10"/>
  <c r="J20" i="10"/>
  <c r="J19" i="10"/>
  <c r="J18" i="10"/>
  <c r="J15" i="10"/>
  <c r="J14" i="10"/>
  <c r="G20" i="10"/>
  <c r="G19" i="10"/>
  <c r="G18" i="10"/>
  <c r="G16" i="10"/>
  <c r="G15" i="10"/>
  <c r="G14" i="10"/>
  <c r="N15" i="2"/>
  <c r="N19" i="2"/>
  <c r="N21" i="2"/>
  <c r="N22" i="2"/>
  <c r="N23" i="2"/>
  <c r="N13" i="2"/>
  <c r="H18" i="10"/>
  <c r="H14" i="10"/>
  <c r="E30" i="1"/>
  <c r="F30" i="1"/>
  <c r="G30" i="1"/>
  <c r="H30" i="1"/>
  <c r="I30" i="1"/>
  <c r="J30" i="1"/>
  <c r="K30" i="1"/>
  <c r="L30" i="1"/>
  <c r="M30" i="1"/>
  <c r="N30" i="1"/>
  <c r="O30" i="1"/>
  <c r="P30" i="1"/>
  <c r="Q30" i="1"/>
  <c r="D30" i="1"/>
  <c r="E23" i="1"/>
  <c r="E32" i="1"/>
  <c r="F23" i="1"/>
  <c r="F32" i="1"/>
  <c r="G23" i="1"/>
  <c r="G32" i="1"/>
  <c r="H23" i="1"/>
  <c r="H32" i="1"/>
  <c r="I23" i="1"/>
  <c r="I32" i="1"/>
  <c r="J23" i="1"/>
  <c r="J32" i="1"/>
  <c r="K23" i="1"/>
  <c r="K32" i="1"/>
  <c r="L23" i="1"/>
  <c r="L32" i="1"/>
  <c r="M23" i="1"/>
  <c r="M32" i="1"/>
  <c r="N23" i="1"/>
  <c r="N32" i="1"/>
  <c r="O23" i="1"/>
  <c r="O32" i="1"/>
  <c r="P23" i="1"/>
  <c r="P32" i="1"/>
  <c r="Q23" i="1"/>
  <c r="Q32" i="1"/>
  <c r="D23" i="1"/>
  <c r="D32" i="1"/>
  <c r="AA30" i="3"/>
  <c r="E58" i="4"/>
  <c r="G79" i="15" l="1"/>
  <c r="P30" i="2"/>
  <c r="O30" i="2"/>
  <c r="G129" i="15"/>
  <c r="H129" i="15" s="1"/>
  <c r="R129" i="15" s="1"/>
  <c r="P80" i="2"/>
  <c r="G87" i="15"/>
  <c r="H87" i="15" s="1"/>
  <c r="R87" i="15" s="1"/>
  <c r="P38" i="2"/>
  <c r="O38" i="2"/>
  <c r="G83" i="15"/>
  <c r="P34" i="2"/>
  <c r="O34" i="2"/>
  <c r="G86" i="15"/>
  <c r="H86" i="15" s="1"/>
  <c r="R86" i="15" s="1"/>
  <c r="O37" i="2"/>
  <c r="P37" i="2"/>
  <c r="G82" i="15"/>
  <c r="O33" i="2"/>
  <c r="P33" i="2"/>
  <c r="P78" i="2"/>
  <c r="O78" i="2"/>
  <c r="G85" i="15"/>
  <c r="H85" i="15" s="1"/>
  <c r="R85" i="15" s="1"/>
  <c r="O36" i="2"/>
  <c r="P36" i="2"/>
  <c r="G81" i="15"/>
  <c r="O32" i="2"/>
  <c r="P32" i="2"/>
  <c r="G130" i="15"/>
  <c r="H130" i="15" s="1"/>
  <c r="R130" i="15" s="1"/>
  <c r="P81" i="2"/>
  <c r="G88" i="15"/>
  <c r="H88" i="15" s="1"/>
  <c r="R88" i="15" s="1"/>
  <c r="P39" i="2"/>
  <c r="O39" i="2"/>
  <c r="G84" i="15"/>
  <c r="H84" i="15" s="1"/>
  <c r="R84" i="15" s="1"/>
  <c r="P35" i="2"/>
  <c r="O35" i="2"/>
  <c r="G80" i="15"/>
  <c r="H80" i="15" s="1"/>
  <c r="R80" i="15" s="1"/>
  <c r="P31" i="2"/>
  <c r="O31" i="2"/>
  <c r="G8" i="5"/>
  <c r="H125" i="15"/>
  <c r="R125" i="15" s="1"/>
  <c r="H81" i="15"/>
  <c r="R81" i="15" s="1"/>
  <c r="R21" i="15"/>
  <c r="H128" i="15"/>
  <c r="R128" i="15" s="1"/>
  <c r="H124" i="15"/>
  <c r="R124" i="15" s="1"/>
  <c r="H127" i="15"/>
  <c r="R127" i="15" s="1"/>
  <c r="H123" i="15"/>
  <c r="R123" i="15" s="1"/>
  <c r="H83" i="15"/>
  <c r="R83" i="15" s="1"/>
  <c r="H126" i="15"/>
  <c r="R126" i="15" s="1"/>
  <c r="H82" i="15"/>
  <c r="R82" i="15" s="1"/>
  <c r="O79" i="2"/>
  <c r="F79" i="15"/>
  <c r="H79" i="15" s="1"/>
  <c r="R79" i="15" s="1"/>
  <c r="AA60" i="3"/>
  <c r="AA59" i="3"/>
  <c r="AA62" i="3"/>
  <c r="D40" i="6"/>
  <c r="C73" i="3"/>
  <c r="E16" i="10"/>
  <c r="P20" i="5"/>
  <c r="Q21" i="5"/>
  <c r="Q20" i="5" s="1"/>
  <c r="O21" i="5"/>
  <c r="O20" i="5" s="1"/>
  <c r="AA40" i="3"/>
  <c r="K29" i="2"/>
  <c r="K83" i="2" s="1"/>
  <c r="P54" i="4"/>
  <c r="E57" i="4" s="1"/>
  <c r="E59" i="4" s="1"/>
  <c r="E28" i="2"/>
  <c r="K14" i="10" s="1"/>
  <c r="AA64" i="3"/>
  <c r="D65" i="3"/>
  <c r="D73" i="3"/>
  <c r="D103" i="3" s="1"/>
  <c r="AA35" i="3"/>
  <c r="AA41" i="3"/>
  <c r="H16" i="10"/>
  <c r="E142" i="3"/>
  <c r="AA142" i="3" s="1"/>
  <c r="AA111" i="3" s="1"/>
  <c r="O80" i="2"/>
  <c r="D10" i="3"/>
  <c r="H13" i="2"/>
  <c r="W103" i="3"/>
  <c r="D60" i="4"/>
  <c r="Q54" i="4"/>
  <c r="AA63" i="3"/>
  <c r="AA39" i="3"/>
  <c r="AA38" i="3"/>
  <c r="J13" i="2"/>
  <c r="F78" i="15" s="1"/>
  <c r="N14" i="2"/>
  <c r="W35" i="2"/>
  <c r="Y19" i="10" s="1"/>
  <c r="W34" i="2"/>
  <c r="E103" i="3"/>
  <c r="AA103" i="3" s="1"/>
  <c r="AA71" i="3" s="1"/>
  <c r="G78" i="15"/>
  <c r="E78" i="15"/>
  <c r="X103" i="3"/>
  <c r="I13" i="2"/>
  <c r="H20" i="10"/>
  <c r="J82" i="2"/>
  <c r="P82" i="2"/>
  <c r="O81" i="2"/>
  <c r="D144" i="3" l="1"/>
  <c r="D33" i="5"/>
  <c r="H78" i="15"/>
  <c r="R78" i="15" s="1"/>
  <c r="R77" i="15" s="1"/>
  <c r="D162" i="15" s="1"/>
  <c r="E29" i="2"/>
  <c r="E83" i="2" s="1"/>
  <c r="M28" i="2"/>
  <c r="M29" i="2" s="1"/>
  <c r="M83" i="2" s="1"/>
  <c r="K22" i="10" s="1"/>
  <c r="D142" i="3"/>
  <c r="F72" i="3"/>
  <c r="C12" i="1"/>
  <c r="I28" i="2"/>
  <c r="I29" i="2" s="1"/>
  <c r="I83" i="2" s="1"/>
  <c r="H28" i="2"/>
  <c r="H29" i="2" s="1"/>
  <c r="H83" i="2" s="1"/>
  <c r="K16" i="10"/>
  <c r="L28" i="2"/>
  <c r="Y18" i="10"/>
  <c r="G28" i="2"/>
  <c r="G29" i="2" s="1"/>
  <c r="G83" i="2" s="1"/>
  <c r="O82" i="2"/>
  <c r="O29" i="2" s="1"/>
  <c r="P29" i="2"/>
  <c r="J28" i="2" l="1"/>
  <c r="L29" i="2"/>
  <c r="L83" i="2" s="1"/>
  <c r="K18" i="10" s="1"/>
  <c r="N28" i="2"/>
  <c r="N29" i="2" s="1"/>
  <c r="E85" i="2"/>
  <c r="W36" i="2" l="1"/>
  <c r="J29" i="2"/>
  <c r="J83" i="2" s="1"/>
  <c r="W37" i="2" l="1"/>
  <c r="Y21" i="10" s="1"/>
  <c r="W38" i="2"/>
  <c r="Y20" i="10"/>
  <c r="K24" i="10"/>
  <c r="Y22" i="10" l="1"/>
  <c r="K20" i="10"/>
</calcChain>
</file>

<file path=xl/sharedStrings.xml><?xml version="1.0" encoding="utf-8"?>
<sst xmlns="http://schemas.openxmlformats.org/spreadsheetml/2006/main" count="350" uniqueCount="261">
  <si>
    <t>Week 1</t>
  </si>
  <si>
    <t>Week 2</t>
  </si>
  <si>
    <t>Sunday</t>
  </si>
  <si>
    <t>Monday</t>
  </si>
  <si>
    <t>Tuesday</t>
  </si>
  <si>
    <t xml:space="preserve">Wednesday </t>
  </si>
  <si>
    <t>Thursday</t>
  </si>
  <si>
    <t>Friday</t>
  </si>
  <si>
    <t>Saturday</t>
  </si>
  <si>
    <t>TOTAL</t>
  </si>
  <si>
    <t>Indirect Activities</t>
  </si>
  <si>
    <t>Total</t>
  </si>
  <si>
    <t>Annual Leave</t>
  </si>
  <si>
    <t>Sick Leave</t>
  </si>
  <si>
    <t>Holiday</t>
  </si>
  <si>
    <t>Other</t>
  </si>
  <si>
    <t>Date______________________________</t>
  </si>
  <si>
    <t xml:space="preserve">General Note on this Exhibit: - This time distribution report example is intended to show the minimum requirements that organizations need to capture to comply with applicable regulations to support the distribution and claims of salaries and wages. </t>
  </si>
  <si>
    <t>Notes:</t>
  </si>
  <si>
    <t>* "Projects" must be specifically identified to the actual program worked with name/title/code, etc. Note that "fundraising" is considered a direct activity.</t>
  </si>
  <si>
    <t>** Indirect - can be changed, or a row can be added showing G&amp;A, Overhead Onsite/Offsite, if applicable.</t>
  </si>
  <si>
    <t>*** "Other" could include other types of leave. If so, they must be identify here or detailed in the organizations' cost policy statement</t>
  </si>
  <si>
    <t>Account Name</t>
  </si>
  <si>
    <t>Direct</t>
  </si>
  <si>
    <t>Fringe</t>
  </si>
  <si>
    <t>Account # (Optional)</t>
  </si>
  <si>
    <t>Indirect- Overhead</t>
  </si>
  <si>
    <t>Indirect- G&amp;A</t>
  </si>
  <si>
    <t>Step 1</t>
  </si>
  <si>
    <t>Step 2</t>
  </si>
  <si>
    <t>Step 3</t>
  </si>
  <si>
    <t>Step 4</t>
  </si>
  <si>
    <t>Simplified</t>
  </si>
  <si>
    <t>Multiple</t>
  </si>
  <si>
    <t>Three-Rate: Fringe, G&amp;A and Overhead</t>
  </si>
  <si>
    <t>Grantor</t>
  </si>
  <si>
    <t>Funding Source</t>
  </si>
  <si>
    <t>Grant/Contract Amount</t>
  </si>
  <si>
    <t>Period of Performance</t>
  </si>
  <si>
    <t>Indirect Cost Limitations or CAP Limitations*</t>
  </si>
  <si>
    <t>Grant/Contract Award Notice Provided as Part of Proposal</t>
  </si>
  <si>
    <t>Two-Rate: Fringe and Indirect</t>
  </si>
  <si>
    <t>Supervisor Signature__________________________________________</t>
  </si>
  <si>
    <t>Indirect Costs</t>
  </si>
  <si>
    <t xml:space="preserve">Position </t>
  </si>
  <si>
    <t>Annual Salary</t>
  </si>
  <si>
    <t>Direct Costs</t>
  </si>
  <si>
    <t>Position</t>
  </si>
  <si>
    <t>Salaries-Direct</t>
  </si>
  <si>
    <t>Salaries-Indirect</t>
  </si>
  <si>
    <t>Direct Salaries and Wages</t>
  </si>
  <si>
    <t>All Direct Costs</t>
  </si>
  <si>
    <t>List All Federal Awards</t>
  </si>
  <si>
    <t>Federal Programs</t>
  </si>
  <si>
    <t>Non-Federal Programs</t>
  </si>
  <si>
    <t>Direct Salaries and Wages and Fringe</t>
  </si>
  <si>
    <t>Direct and Indirect Salaries and Wages (Fringe Rate Only)</t>
  </si>
  <si>
    <t>Bases</t>
  </si>
  <si>
    <t>Fringe Allocation</t>
  </si>
  <si>
    <t>Federal Total</t>
  </si>
  <si>
    <t>Non-Federal Total</t>
  </si>
  <si>
    <t>Two-Rate Method</t>
  </si>
  <si>
    <t>Three-Rate Method</t>
  </si>
  <si>
    <t>All Direct Costs and Overhead</t>
  </si>
  <si>
    <t>Direct ARPA-E</t>
  </si>
  <si>
    <t>Direct-Other Federal Programs</t>
  </si>
  <si>
    <t>Direct- Non-Federal Programs</t>
  </si>
  <si>
    <t>Fringe Costs</t>
  </si>
  <si>
    <t>Direct-Total Claimed</t>
  </si>
  <si>
    <t>Indirect- Total Claimed</t>
  </si>
  <si>
    <t>Exclusions and Unallowables</t>
  </si>
  <si>
    <t>Indirect-Overhead Costs</t>
  </si>
  <si>
    <t>Indirect-G&amp;A Costs</t>
  </si>
  <si>
    <t>Cell calculates automatically</t>
  </si>
  <si>
    <t>What do I want to show David</t>
  </si>
  <si>
    <t>1) A tool that is blank</t>
  </si>
  <si>
    <t>2) An example that is fully filled out for multiple rate</t>
  </si>
  <si>
    <t>What I need to do to get there: TOOL</t>
  </si>
  <si>
    <t>1) make sure all formulas are updated and linking properly</t>
  </si>
  <si>
    <t xml:space="preserve">2) Finish adding in customization for General Ledger for </t>
  </si>
  <si>
    <t>3) Figure out an order for the tabs and some sort of instructions or path for filling it out</t>
  </si>
  <si>
    <t>What I need to do to get there: Example</t>
  </si>
  <si>
    <t>1) Do all of the above first</t>
  </si>
  <si>
    <t>2) Finish plugging numbers from other examples</t>
  </si>
  <si>
    <t>3) Make sure numbers are tieing and formulas are making sense</t>
  </si>
  <si>
    <t>Questions</t>
  </si>
  <si>
    <t>4) Figure out what to do about Fringe in Multiple</t>
  </si>
  <si>
    <t>Yes</t>
  </si>
  <si>
    <t>No</t>
  </si>
  <si>
    <t>Lead Engineer</t>
  </si>
  <si>
    <t>Check-Direct costs are properly allocated</t>
  </si>
  <si>
    <t>List all Grants and Contracts</t>
  </si>
  <si>
    <t>Total Personnel Costs</t>
  </si>
  <si>
    <t>Non-Work Hours-Release Time</t>
  </si>
  <si>
    <t>Fringe Rate</t>
  </si>
  <si>
    <t>Fringe Cost Pool</t>
  </si>
  <si>
    <t>Fringe Base</t>
  </si>
  <si>
    <t>4) For pick your base for multiple, only have function salaries and wages or function salaries and wages plus fringe</t>
  </si>
  <si>
    <t>5) Go through and make sure all sum formulas work and all title cells formulas make sense</t>
  </si>
  <si>
    <t>6) Update employee time sheet once models are split so that simplified uses fed and non fed and mult uses function groups</t>
  </si>
  <si>
    <t>Q:  I'm not sure how to classify my indirect expenses: as indirect-G&amp;A, Indirect Overhead, or Indirect-Other?</t>
  </si>
  <si>
    <t>Single Rate: Indirect</t>
  </si>
  <si>
    <t>Rate</t>
  </si>
  <si>
    <t>Base</t>
  </si>
  <si>
    <t>Step 5</t>
  </si>
  <si>
    <t>Employee Name</t>
  </si>
  <si>
    <t>Salary</t>
  </si>
  <si>
    <t>Hours Work/ Week</t>
  </si>
  <si>
    <t>Direct (Fed and Non-Fed) and Indirect Labor</t>
  </si>
  <si>
    <t>Labor Total</t>
  </si>
  <si>
    <t>Non-Work Total</t>
  </si>
  <si>
    <t>* If applicable</t>
  </si>
  <si>
    <t>** For example: Cost Reimbursable, Time &amp; Materials, Labor Hours, Fixed Price, etc. See Federal Acquisition Regulation, Subpart 16 for additional details.</t>
  </si>
  <si>
    <t>Total # Contracts</t>
  </si>
  <si>
    <t>To be completed by awardee</t>
  </si>
  <si>
    <t>Total Non-Personnel Costs</t>
  </si>
  <si>
    <t>Step 6</t>
  </si>
  <si>
    <t xml:space="preserve">Step 3 </t>
  </si>
  <si>
    <t>John Smith</t>
  </si>
  <si>
    <t>List Employee Information</t>
  </si>
  <si>
    <t>Fill out hours spent on each labor and non-work activity</t>
  </si>
  <si>
    <t>Sign and Date Form</t>
  </si>
  <si>
    <t>Employee Signature_____________________________________________</t>
  </si>
  <si>
    <t>Date__________________________________</t>
  </si>
  <si>
    <t>Rate will calculate automatically</t>
  </si>
  <si>
    <t xml:space="preserve">Set Up </t>
  </si>
  <si>
    <t>Allocation of Salaries</t>
  </si>
  <si>
    <t>Employee Fringe Benefits</t>
  </si>
  <si>
    <t>Employee Time Sheet</t>
  </si>
  <si>
    <t>General Ledger</t>
  </si>
  <si>
    <t>Indirect Rate(s) Calculation</t>
  </si>
  <si>
    <t xml:space="preserve">Indirect </t>
  </si>
  <si>
    <t>Check</t>
  </si>
  <si>
    <t>check</t>
  </si>
  <si>
    <t>Allocate employee salaries between direct and indirect pools.  Employee salaries must be 100% allocated to indirect and direct activities, such that the amounts in the indirect and direct cells for one employee equal the annual salary for that employee.</t>
  </si>
  <si>
    <t>Allocate direct portion of salaries to various direct programs and activities.  Direct portion of salary must be 100% allocated between federal and non-federal programs, such that the amount in column E for an employee, matches the sum of the amounts in columns F through O.</t>
  </si>
  <si>
    <t>Direct Total</t>
  </si>
  <si>
    <t>Indirect Total</t>
  </si>
  <si>
    <t>Verify that cell D38 says "proceed."  If it says "Stop," there are errors in Step 1-3.  Please correct errors and continue once "proceed" appears.</t>
  </si>
  <si>
    <t>List All Fringe Benefits</t>
  </si>
  <si>
    <t>Q: I'm not sure whether to use the single rate method, the two-rate method (fringe and indirect) or the three-rate method (fringe, G&amp;A or Overhead).</t>
  </si>
  <si>
    <t>A: The rate(s) that you choose will depend on the size and complexity of your organization.  For very small or new businesses, a single rate may be appropriate as it is simpler and requires a less developped general ledger than the other two methods.  The two-rate method is the most common rate structure as it allows for a clearer allocation of fringe benefits related to the project, but it is simple in that is does not require a separation of indirect accounts into G&amp;A and Overhead.  The three-rate method is desireable for organizations with a clear division between overhead support activities and G&amp;A expenses</t>
  </si>
  <si>
    <t>Verify that cell D45 says "proceed."  If it says "Stop," there are errors in Step 1-2.  Please correct errors and continue once "proceed" appears.</t>
  </si>
  <si>
    <t>Direct Costs are those costs that can be identified and tracked to a single project, activity, function, program, job or contract. Examples of costs that are most easily tracked to a specific project are labor, equipment, subcontracting, supplies and other direct costs. For accounting purposes, the General Ledger would accumulate all direct costs into summary accounts such as Direct Labor, Direct Material, etc., but the subsidiary ledgers would have unique account identifiers to track the costs to the specific projects.</t>
  </si>
  <si>
    <t>Allocate</t>
  </si>
  <si>
    <t>Reasonable Costs</t>
  </si>
  <si>
    <t>Awardees can use either the single rate method, where one indirect rate is calculated, or the multiple rate method, where an indirect rate and a fringe rate are calculated, or where an overhead rate, or other indirect rates are determined in addition to the fringe rate.  If the awardee calculates a fringe rate, they will do so by identifying the fringe pool.  This is the total fringe benefit amounts offered by the organization for employees for expenses such as health insurance, vacation and sick leave, FUTA, SUTA, social security or workers compensation, among others. Dividing the sum of the fringe pool by the fringe base (total of direct and indirect salary and wages) will give the fringe rate.</t>
  </si>
  <si>
    <t>Allowability</t>
  </si>
  <si>
    <t>Unallowables</t>
  </si>
  <si>
    <t>Indirect Cost Pool (numerator)</t>
  </si>
  <si>
    <t>Indirect costs can not be identified to specific projects; so all the indirect costs are grouped or added together into an indirect cost pool. By combining the costs into one pool, the costs can be allocated to projects by computing an indirect rate after a base is selected. Examples of indirect costs that can be combined into one group are fringe costs that are grouped into a “fringe pool”.</t>
  </si>
  <si>
    <t>Base (denominator)</t>
  </si>
  <si>
    <t>Indirect costs are assigned or allocated to individual projects by using an Indirect Rate. The number that the rate or percentage will be applied to is the “base”. Therefore if an indirect rate is going to be applied to a project then the “base” has to be something that is a directly identified to the project such as direct labor hours, direct labor dollars, material, supplies etc. One concern becomes in how to know what “base” to use when computing an indirect rate. To make that determination, two things should be considered. First, who or what causes the indirect cost and secondly, who or what benefits from the indirect cost? For example the paying of salaries and wages causes a business to have to incur fringe costs so the most logical base to use for computing a fringe rate is salary and wages. Other indirect costs such as utilities are not caused by any single person or event but everything in the business benefits from paying the utilities so the base could be all direct labor costs or total direct costs since they all benefit.</t>
  </si>
  <si>
    <t>Funding Opportunity Announcement (FOA) for this project</t>
  </si>
  <si>
    <t>Direct Salaries and Wages and Direct Fringe</t>
  </si>
  <si>
    <t>Allocation of Federal Grants and Contracts</t>
  </si>
  <si>
    <t>Explain base choice from Step 4, if required</t>
  </si>
  <si>
    <r>
      <rPr>
        <b/>
        <u/>
        <sz val="8"/>
        <color theme="1"/>
        <rFont val="Arial"/>
        <family val="2"/>
      </rPr>
      <t>Pick Your Number of Rates</t>
    </r>
    <r>
      <rPr>
        <b/>
        <sz val="8"/>
        <color theme="1"/>
        <rFont val="Arial"/>
        <family val="2"/>
      </rPr>
      <t>.  You can choose between a single rate, which will incorporate ALL indirect costs including fringe into one number, two rates which will give you a separate rate for fringe and for all other indirect expenses, or three rates, which will give you a separate fringe rate, overhead rate and G&amp;A rate.</t>
    </r>
  </si>
  <si>
    <t>Company Name of Awardee Submitting Rate Proposal</t>
  </si>
  <si>
    <t>Primary Award Recipient</t>
  </si>
  <si>
    <t>Award Number</t>
  </si>
  <si>
    <t>Rate/Hr</t>
  </si>
  <si>
    <t>Hours Worked/ Year</t>
  </si>
  <si>
    <t>NA</t>
  </si>
  <si>
    <t>Annual Labor Compensation (excludes holidays and paid time off)</t>
  </si>
  <si>
    <t>Total Benefits</t>
  </si>
  <si>
    <t>Populate all direct, fringe and indirect accounts.  Please be advised that the total amount of each account must be distribute fully to the direct, indirect, fringe or unallowable categories.  If the sum of these categories does not equal the amount total for the account, you will see a stop message in cell F43.</t>
  </si>
  <si>
    <t>Fiscal Year</t>
  </si>
  <si>
    <t>General Accounting Policies- Please populate the fields according to your organization's accounting policies.</t>
  </si>
  <si>
    <t>Cash</t>
  </si>
  <si>
    <t>Accrual</t>
  </si>
  <si>
    <t>Basis of Accounting (cash or accrual)</t>
  </si>
  <si>
    <t>Describe which services are allowable and allocable to federal grants and contracts, under 2 CFR Part 200 and FAR Subpart 31.2.</t>
  </si>
  <si>
    <t>Indicate which units on org chart are indirect (administrative) functions</t>
  </si>
  <si>
    <t>LOBBYING COST CERTIFICATE</t>
  </si>
  <si>
    <t>_______________________________________</t>
  </si>
  <si>
    <t>Signature</t>
  </si>
  <si>
    <t>Name</t>
  </si>
  <si>
    <t>Title</t>
  </si>
  <si>
    <t>Date</t>
  </si>
  <si>
    <t>I hereby certify that ______________________________________________________
has complied with the requirements and standards on lobbying costs in 2 CFR 200 for the fiscal year ended_______________________________.</t>
  </si>
  <si>
    <t>Please complete and sign the Lobbying Cost Certificate shown here either by printing it and sending it back, or electronically completing and signing it.</t>
  </si>
  <si>
    <t>CERTIFICATE OF INDIRECT COSTS</t>
  </si>
  <si>
    <t>This is to certify that I have reviewed the indirect cost proposal submitted herewith and to the best of my knowledge and belief:</t>
  </si>
  <si>
    <t>(1) I have reviewed the indirect (F&amp;A) cost proposal submitted herewith</t>
  </si>
  <si>
    <t>(2) All costs included in this proposal dated ________________________to establish billing or final indirect (F&amp;A) costs rates for fiscal year(s) ended________________________are allowable in accordance with the requirements of the federal awards to which they apply and with the federal cost principles; i.e., (please check those applicable costs principles):</t>
  </si>
  <si>
    <t>_____2 CFR 200, Subpart E, “Cost Principles” and Appendices III-VIII, or</t>
  </si>
  <si>
    <t>_____Federal Acquisition Regulation (FAR), Subpart 31.2, Cost Principles for commercial organizations.</t>
  </si>
  <si>
    <t>(3) This proposal does not include any costs which are unallowable under applicable federal cost principles. For example:</t>
  </si>
  <si>
    <t>Advertising, contributions and donations, bad debts, entertainment costs, fine and penalties, general government expenses, and defense of fraud proceeding;</t>
  </si>
  <si>
    <t>Subject to the provisions of the Program Fraud Civil Remedies Act of 1986, (31 USC 3801 et seq.), and the Department of Labor's implementing regulations, (29 CFR Part 22), the False Claims Act (18 USC 287 and 31 USC 3729); and the False Statement Act (18 USC 1001), I declare to the best of my knowledge that the foregoing is true and correct.</t>
  </si>
  <si>
    <t>(4) The requirements standards on lobbying costs for non-profit (2 CFR 200, Subpart E) and commercial (FAR) organizations have been compiled with for the fiscal year ended , and</t>
  </si>
  <si>
    <t>(5) All costs included in this proposal are properly allocable to federal awards on the basis of a beneficial or causal relationship between the expenses incurred and the federal awards to which they are allocated in accordance with applicable Federal cost principles.</t>
  </si>
  <si>
    <t>Please complete and sign the Certificate of Indirect Costs shown here either by printing it and sending it back, or electronically completing and signing it.</t>
  </si>
  <si>
    <t>Salaries</t>
  </si>
  <si>
    <r>
      <rPr>
        <b/>
        <i/>
        <sz val="12"/>
        <color rgb="FFFF0000"/>
        <rFont val="Arial"/>
        <family val="2"/>
      </rPr>
      <t xml:space="preserve">PLEASE READ!!  </t>
    </r>
    <r>
      <rPr>
        <b/>
        <i/>
        <sz val="12"/>
        <rFont val="Arial"/>
        <family val="2"/>
      </rPr>
      <t xml:space="preserve">
In this tab, please enter in all grants and contracts currently held by your organization.  This should be an exhaustive list of every federal obligation that you currently have.  Please be sure to include information about this ARPA-E award here.  If you have other ARPA-E awards, please list them separately.</t>
    </r>
  </si>
  <si>
    <t>Identify Types of Contracts Awarded**</t>
  </si>
  <si>
    <t>All Direct Costs/MTDC</t>
  </si>
  <si>
    <t>Total Amount</t>
  </si>
  <si>
    <t>MTDC- Modified Total Direct Costs</t>
  </si>
  <si>
    <r>
      <rPr>
        <b/>
        <u/>
        <sz val="8"/>
        <color theme="1"/>
        <rFont val="Arial"/>
        <family val="2"/>
      </rPr>
      <t>Pick Your Direct Cost Base(s)</t>
    </r>
    <r>
      <rPr>
        <b/>
        <sz val="8"/>
        <color theme="1"/>
        <rFont val="Arial"/>
        <family val="2"/>
      </rPr>
      <t xml:space="preserve">. Choose an equitable base that will allocate costs fairly. Common bases are shown below. If you choose not to use the bases shown below for the corresponding rates, an explanation is required  in Step 5. 
</t>
    </r>
    <r>
      <rPr>
        <b/>
        <u/>
        <sz val="8"/>
        <color theme="1"/>
        <rFont val="Arial"/>
        <family val="2"/>
      </rPr>
      <t>COMMON BASES</t>
    </r>
    <r>
      <rPr>
        <b/>
        <sz val="8"/>
        <color theme="1"/>
        <rFont val="Arial"/>
        <family val="2"/>
      </rPr>
      <t xml:space="preserve">
Fringe Rate= direct and indirect salaries and wages
G&amp;A Rate=all direct costs and overhead
Overhead Rate= direct salaries and wages and direct fringe, or direct salaries and wages
Indirect Rate=direct salaries and wages, direct salaries and wages and fringe, or all direct costs/MTDC</t>
    </r>
  </si>
  <si>
    <t>Statement on Cost Estimation Methodology-Please explain your estimation methodology for those costs in your general ledger that are not historical costs, and thus require an estimate.</t>
  </si>
  <si>
    <t>Financial Statements</t>
  </si>
  <si>
    <t>Does your organization have audited finaicial statements available?</t>
  </si>
  <si>
    <t>Please explain why you do not have financial statements available.</t>
  </si>
  <si>
    <t>yes</t>
  </si>
  <si>
    <t>no</t>
  </si>
  <si>
    <t>ONLY if you answered "yes" in Step 1.  Insert:  1) a balance sheet, 2) income statement, 3)cash flow statement, and 4) the A-133 Single Audit Report document.  To insert these files as PDFs or other attachments, please click on Insert&gt;Object&gt;(pick file type)&gt;(select files from your computer)</t>
  </si>
  <si>
    <t>Cost Policy Statement</t>
  </si>
  <si>
    <t>Organizational Profile</t>
  </si>
  <si>
    <t xml:space="preserve">Input above rates into the 424 Budget Justification Workbook in the Fringe tab, if using a fringe rate, and in the indirect tab for all other rates.  </t>
  </si>
  <si>
    <t>Check total = in plus dir</t>
  </si>
  <si>
    <t>check dir tot=common and in total =comp</t>
  </si>
  <si>
    <r>
      <rPr>
        <b/>
        <i/>
        <sz val="8"/>
        <color rgb="FFFF0000"/>
        <rFont val="Arial"/>
        <family val="2"/>
      </rPr>
      <t xml:space="preserve">PLEASE READ!!  </t>
    </r>
    <r>
      <rPr>
        <b/>
        <i/>
        <sz val="8"/>
        <rFont val="Arial"/>
        <family val="2"/>
      </rPr>
      <t xml:space="preserve">
 This file is meant to assist you in calculating your indirect and fringe rate(s), and should be filled out in order, according to the number of the tabs.  You should only be populating cells that are beige in color.  Red cells will populate automatically based on information inputted elsewhere in the workbook/worksheet, and grey cells will provide instructions or direction on what information is being requested.  Each tab will contain instructions for how to complete it, and you will note that if the steps in each tab are not completed as instructed, you receive a </t>
    </r>
    <r>
      <rPr>
        <b/>
        <i/>
        <sz val="8"/>
        <color rgb="FFFF0000"/>
        <rFont val="Arial"/>
        <family val="2"/>
      </rPr>
      <t>STOP!</t>
    </r>
    <r>
      <rPr>
        <b/>
        <i/>
        <sz val="8"/>
        <rFont val="Arial"/>
        <family val="2"/>
      </rPr>
      <t xml:space="preserve"> message in the final step of each tab.  Before continuing to the next tabs, please verify that you have read all instructions and completed each step properly.  Before ARPA-E staff can begin to review this file or any portion of your indirect rate proposal, we will verify that each tab shows </t>
    </r>
    <r>
      <rPr>
        <b/>
        <i/>
        <sz val="8"/>
        <color rgb="FF00B050"/>
        <rFont val="Arial"/>
        <family val="2"/>
      </rPr>
      <t>PROCEED</t>
    </r>
    <r>
      <rPr>
        <b/>
        <i/>
        <sz val="8"/>
        <rFont val="Arial"/>
        <family val="2"/>
      </rPr>
      <t xml:space="preserve"> in the final step.  If it does not, you will be required to revise it before we begin to review it.  To assist further in completing this form, and to provide general background on indirect rates, please also read the ARPA-e Indirect Cost Rate Proposal Submission Procedures document.</t>
    </r>
  </si>
  <si>
    <t>Provide Additional Detail on Grants and Gontracts</t>
  </si>
  <si>
    <r>
      <t xml:space="preserve">PLEASE READ!!!
</t>
    </r>
    <r>
      <rPr>
        <b/>
        <i/>
        <sz val="12"/>
        <rFont val="Arial"/>
        <family val="2"/>
      </rPr>
      <t>This tab should list the hourly labor rates, the hours worked per year, and the annual dollar value of all fringe benefits offered to employees.  As a reminder, fringe benefits are any employee benefit that is offered to employees beyond what they earn as an hourly wage.  Common examples of fringe benefits include federal unemployment (legally mandated), Medicare (legally mandated), workers' compensation, health insurance, retirement accounts, stock compensation, state unemployment benefits, bonuses, paid vacation, sick leave, holidays, etc.  In the table below, the annual salary amount should be the total number of hours worked for each employee, times their hourly rate.  This number would exclude any holidays, paid vacation or sick leave, as well as all other fringe benefits.</t>
    </r>
  </si>
  <si>
    <t>List wage rates, annual hours worked, and annual fringe benefit amounts for all employees</t>
  </si>
  <si>
    <t>List Non-Federal Programs(e.g. commercial contract, private foundation)</t>
  </si>
  <si>
    <r>
      <rPr>
        <b/>
        <i/>
        <sz val="12"/>
        <color rgb="FFFF0000"/>
        <rFont val="Arial"/>
        <family val="2"/>
      </rPr>
      <t xml:space="preserve">PLEASE READ!!! </t>
    </r>
    <r>
      <rPr>
        <b/>
        <i/>
        <sz val="12"/>
        <rFont val="Arial"/>
        <family val="2"/>
      </rPr>
      <t xml:space="preserve">  
The general ledger shows ALL cost accounts (direct, indirect, fringe and unallowables/exclusions) for your organization.  This form will automatically populate for salaries and fringe benefits based on the information provided in the Employee Benefits tab and the Allocation of Salaries and Wages tab.  Beginning in Row 26, please insert all other cost accounts. Instructions for classifying indirect expenses between overhead and G&amp;A can be found in the FAQ tab. You will be asked in the Cost Policy Statement tab to justify your indirect and direct dollar allocations so please be prepared to provide that information.  Please note that the amount listed in the Total Amount column must match the sum of the allocations to direct costs, fringe costs, indirect costs, and exclusions and unallowables.</t>
    </r>
  </si>
  <si>
    <r>
      <t xml:space="preserve">PLEASE READ!!!
</t>
    </r>
    <r>
      <rPr>
        <b/>
        <i/>
        <sz val="10"/>
        <rFont val="Arial"/>
        <family val="2"/>
      </rPr>
      <t xml:space="preserve">This tab will calculate automatically and requires no input from the awardee.  Once calculated, the rates shown here will be inserted in the SF424 Budget Justification Workbook that will be submitted as the budget for your award. Be sure that all rates appear in your budget justification workbook </t>
    </r>
    <r>
      <rPr>
        <b/>
        <i/>
        <u/>
        <sz val="10"/>
        <rFont val="Arial"/>
        <family val="2"/>
      </rPr>
      <t>exactly</t>
    </r>
    <r>
      <rPr>
        <b/>
        <i/>
        <sz val="10"/>
        <rFont val="Arial"/>
        <family val="2"/>
      </rPr>
      <t xml:space="preserve"> as they appear on this sheet.  Also, be sure that when applying your rate to get your fringe and indirect $ amounts, you multiply your rate by the same base as was used here to calculate the rate.  So for example, if all direct costs is the base for the indirect rate, in the budget justification workbook, the indirect rate must be applied to all direct costs in the budget.</t>
    </r>
  </si>
  <si>
    <t>Accounting Software Description (if any)</t>
  </si>
  <si>
    <t>Accounting Period for General Ledger</t>
  </si>
  <si>
    <t>Statement on Unallowable Costs</t>
  </si>
  <si>
    <t xml:space="preserve">Statement on Direct/Indirect Allocation- In beige cells ONLY, please explain 1) how the determination is made to charge the cost as direct or indirect 2)how the allocation of cost is done </t>
  </si>
  <si>
    <t xml:space="preserve">Statement on Unallowable Costs-In beige cells ONLY, please explain the accounting treatment of unallowable costs for this account </t>
  </si>
  <si>
    <t>Statement on Direct/Indirect Allocation</t>
  </si>
  <si>
    <t>Statement on Fringe Benefits-Please explain how fringe benefits are charged and how compensated leave costs are treated (e.g. vacation, holiday, etc.)</t>
  </si>
  <si>
    <r>
      <t xml:space="preserve">PLEASE READ!!!
</t>
    </r>
    <r>
      <rPr>
        <b/>
        <i/>
        <sz val="12"/>
        <rFont val="Arial"/>
        <family val="2"/>
      </rPr>
      <t xml:space="preserve">The purpose of the CPS is to establish a clear understanding of the accounting practices of the awardee, especially as they pertain to indirect costs.  The Cost Policy Statement details what costs will be charged directly and what costs will be charged indirectly, and how this allocation is made.  It also describes how unallowables are determined, how fringe benefits are treated, and how cost estimation is performed for new costs or not previously incurred costs. The CPS also provides awardee personnel with a record of the awardee’s practices in the event of accounting policy changes. </t>
    </r>
    <r>
      <rPr>
        <b/>
        <i/>
        <sz val="12"/>
        <color rgb="FFFF0000"/>
        <rFont val="Arial"/>
        <family val="2"/>
      </rPr>
      <t xml:space="preserve">
</t>
    </r>
  </si>
  <si>
    <t>Verify that cell D40 says "proceed."  If it says "Stop," there are errors in Step 1-5.  Please correct errors and continue once "proceed" appears.</t>
  </si>
  <si>
    <t>Verify that cell D90 says "proceed."  If it says "Stop," there are errors in Step 1-5.  Please correct errors and continue once "proceed" appears.</t>
  </si>
  <si>
    <r>
      <t xml:space="preserve">PLEASE READ!!!
</t>
    </r>
    <r>
      <rPr>
        <b/>
        <i/>
        <sz val="12"/>
        <rFont val="Arial"/>
        <family val="2"/>
      </rPr>
      <t>The purpose of an organizational profile is to gain an understanding of the basic structure of your organization.  If your organization has already prepared organizational documents and would prefer to simply insert them as attachments,  please do so by clicking on Insert&gt;Object&gt;(pick file type)&gt;(select files from your computer). If you insert the files as attachments, please be sure that you include all of the requested information and documentation as detailed in Steps 1-4 below.</t>
    </r>
    <r>
      <rPr>
        <b/>
        <i/>
        <sz val="12"/>
        <color rgb="FFFF0000"/>
        <rFont val="Arial"/>
        <family val="2"/>
      </rPr>
      <t xml:space="preserve">
</t>
    </r>
  </si>
  <si>
    <r>
      <rPr>
        <b/>
        <i/>
        <sz val="12"/>
        <color rgb="FFFF0000"/>
        <rFont val="Arial"/>
        <family val="2"/>
      </rPr>
      <t>PLEASE READ!!!</t>
    </r>
    <r>
      <rPr>
        <b/>
        <i/>
        <sz val="12"/>
        <color theme="1"/>
        <rFont val="Arial"/>
        <family val="2"/>
      </rPr>
      <t xml:space="preserve">
In this tab you are asked to list the salaries for all of your employees and to split their salaries into indirect and direct work.  To do this, you can use estimates of work performed from previous years, or estimates of the period of performance if you are confident in the break-out of each employees labor.  As a reminder, this "labor salary" is only the labor for paid working days and, paid time off/vacation, holidays and sick leave should be excluded from this number, as these benefits would not have a relevant direct/indirect allocation.
After splitting the labor into indirect and direct components, you will then be asked to provide detail of the direct labor component.  Specifically, you will be asked to show, by employee, the dollars of labor allocated to each direct project, both federal and non-federal.  Again, these numbers can be based on prior year labor hours, or, if available, known estimates of project work designations for the future period of performance.
The final step will be ONLY for those using a three-rate method.  This step will ask performers to allocated indirect labor between G&amp;A and Overhead.  As a reminder, G&amp;A is considered labor required for the management, financial, and other expenses related to the general management and administration of the business unit as a whole.  Overhead expenses are indirect costs related to support of specific operations or projects. 
</t>
    </r>
  </si>
  <si>
    <t xml:space="preserve">State Organizational Activities- Please provide a statement detailing the major activities performed at the organization, including a description of the organization’s mission, services performed for the general public, personnel activities, and research grants and contracts. </t>
  </si>
  <si>
    <t>Verify that cell D70 says "proceed."  If it says "Stop," there are errors in Step 1-5.  Please correct errors and continue once "proceed" appears.</t>
  </si>
  <si>
    <t>Certificate of Indirect Costs</t>
  </si>
  <si>
    <t>Lobbying Certificate</t>
  </si>
  <si>
    <t>Signature:__________________________________________________________________</t>
  </si>
  <si>
    <t>Name of Authorized Official:___________________________________________________</t>
  </si>
  <si>
    <t>Title:______________________________________________________________________</t>
  </si>
  <si>
    <t>Date of Execution:___________________________________________________________</t>
  </si>
  <si>
    <r>
      <rPr>
        <b/>
        <i/>
        <sz val="12"/>
        <color rgb="FFFF0000"/>
        <rFont val="Arial"/>
        <family val="2"/>
      </rPr>
      <t xml:space="preserve">PLEASE READ!!! </t>
    </r>
    <r>
      <rPr>
        <b/>
        <i/>
        <sz val="12"/>
        <rFont val="Arial"/>
        <family val="2"/>
      </rPr>
      <t xml:space="preserve">  
This tab is only required of awardees that have audited financial statements available for the previous fiscal year.  Specifically, we are looking for 1) a balance sheet, 2) income statement, 3)cash flow statement, and 4) the A-133 Single Audit Report document.  If you have these, please attach them here.  If your organization does not have audited financial statements, please write a brief explanation as to why not.</t>
    </r>
  </si>
  <si>
    <t>Verify that cell D31 says "proceed."  If it says "Stop," there are errors in Step 1-5.  Please correct errors and continue once "proceed" appears.</t>
  </si>
  <si>
    <t>A: Overhead costs are costs incurred for, or that only benefit, an identifiable unit or activity of the contractor internal organization, such as an engineering or manufacturing department. It is common to have separate overhead pools for engineering, manufacturing, material handling, and for certain off-site activities. A very small contractor could have only one overhead pool.  G&amp;A expenses represent the cost of activities that are necessary to the overall operation of the business as a whole, but for which a direct relationship to any particular cost objective cannot be shown. G&amp;A includes the top management functions for executive control and direction over all personnel, departments, facilities, and activities of the contractor. Typically, it includes human resources, accounting, finance, public relations, contract administration, legal, and an expense allocation from the corporate home office.  Use your best judgement.  If you are not using the three-rate method the distinction becomes irrelevant. For the single rate and two-rate methods, as long as your expense is entered into one of the indirect columns (be sure to enter it into one of the two!), it will be incorporated into the rate calculation.</t>
  </si>
  <si>
    <t>Q: I'm interested in using the multiple rate method.  Can I still use this workbook?</t>
  </si>
  <si>
    <t>No.  The multiple rate method involves more complicated calculations and allocations than this workbook allows for.  If you are interested in using the multiple rate method, please contact us and we can provide you with a workbook similar to this one that is designed for multiple-method calculations.</t>
  </si>
  <si>
    <r>
      <t xml:space="preserve">According to 2 CFR Part 200.56, indirect costs are defined as:
</t>
    </r>
    <r>
      <rPr>
        <i/>
        <sz val="12"/>
        <color theme="1"/>
        <rFont val="Arial"/>
        <family val="2"/>
      </rPr>
      <t xml:space="preserve"> “Indirect (F&amp;A) costs means those costs incurred for a common or joint purpose benefitting more than one cost objective, and not readily assignable to the cost objectives specifically benefitted, without effort disproportionate to the results achieved. To facilitate equitable distribution of indirect expenses to the cost objectives served, it may be necessary to establish a number of pools of indirect (F&amp;A) costs. Indirect (F&amp;A) cost pools should be distributed to benefitted cost objectives on bases that will produce an equitable result in consideration of relative benefits derived.”
</t>
    </r>
    <r>
      <rPr>
        <sz val="12"/>
        <color theme="1"/>
        <rFont val="Arial"/>
        <family val="2"/>
      </rPr>
      <t xml:space="preserve">
Another definition, which applies specifically to commercial organizations, can be found in the 48 CFR 2.101:
</t>
    </r>
    <r>
      <rPr>
        <i/>
        <sz val="12"/>
        <color theme="1"/>
        <rFont val="Arial"/>
        <family val="2"/>
      </rPr>
      <t xml:space="preserve">“Indirect cost means any cost not directly identified with a single final cost objective, but identified with two or more final cost objectives or with at least one intermediate cost objective.”
</t>
    </r>
    <r>
      <rPr>
        <sz val="12"/>
        <color theme="1"/>
        <rFont val="Arial"/>
        <family val="2"/>
      </rPr>
      <t xml:space="preserve">
Examples of common indirect accounts include, but are not limited to, indirect labor (labor that supports multiple projects within the organization), office supplies, indirect travel (travel that supports multiple projects within the organization, for example, going to conferences), telephone, office supplies, business meals, periodicals, utilities and depreciation.</t>
    </r>
  </si>
  <si>
    <r>
      <t xml:space="preserve">Allocate means to set apart or assign. Direct costs are assigned or allocated to individual projects based on an equitable base such as direct labor. Indirect costs are set apart or allocated to two or more projects. According to the 2 CFR 200.4:
</t>
    </r>
    <r>
      <rPr>
        <i/>
        <sz val="12"/>
        <color theme="1"/>
        <rFont val="Arial"/>
        <family val="2"/>
      </rPr>
      <t>“Allocation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</si>
  <si>
    <r>
      <t xml:space="preserve">Modified Total Direct Costs (MTDC) as defined at 2 CFR §200.68. It means: 
</t>
    </r>
    <r>
      <rPr>
        <i/>
        <sz val="12"/>
        <rFont val="Arial"/>
        <family val="2"/>
      </rPr>
      <t xml:space="preserve">"All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r>
    <r>
      <rPr>
        <sz val="12"/>
        <rFont val="Arial"/>
        <family val="2"/>
      </rPr>
      <t xml:space="preserve">
If an awardee chooses to use an MTDC base, they may do so by selecting Total Direct Costs/MTDC in their base selection (Step 4 of the 1. Set Up tab), and then they may simply make the required exlusions by entering the appropriate amounts into the exclusions/unallowables column in the general ledger. So, for example, if an awardee had $100,000 contractor expense for one contractor, and $50,000 of equipment costs, they would enter an account for both contractors and equipment into the general ledger.  The amount entered into the "Total Amount" column of the general ledger would be $100,000 and $50,000, respecitvely, and the amount entered into the "Exclusions/Unallowables" column would be $75,000 and $50,000 respectively, since MTDC allows only the first $25,000 of contractual costs per contractor, and no equipment fees.  The awardee would then distribute any remaining cost (e.g. the $25,000 for the contractor) to the appropriate direct cost category (e.g. Direct ARPA-E, Direct-Other Federal Program, Direct-Non-Federal Programs, etc.).</t>
    </r>
  </si>
  <si>
    <t xml:space="preserve">According to the 2 CFR 200.404:
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
(a) Whether the cost is of a type generally recognized as ordinary and necessary for the operation of the non-Federal entity or the proper and efficient performance of the Federal award.
(b) The restraints or requirements imposed by such factors as: sound business practices; arm's-length bargaining; Federal, state, local, tribal, and other laws and regulations; and terms and conditions of the Federal award.
(c) Market prices for comparable goods or services for the geographic area.
(d) Whether the individuals concerned acted with prudence in the circumstances considering their responsibilities to the non-Federal entity, its employees, where applicable its students or membership, the public at large, and the Federal Government.
(e) Whether the non-Federal entity significantly deviates from its established practices and policies regarding the incurrence of costs, which may unjustifiably increase the Federal award's cost.
</t>
  </si>
  <si>
    <t xml:space="preserve">Some costs are expressly unallowable as outlined below in the section on unallowables. However, for a cost to be allowable under federal regulations, it must meet a set of general criteria.  These criteria are described in the 2 CFR 200.403:
“Except where otherwise authorized by statute, costs must meet the following general criteria in order to be allowable under Federal awards:
(a) Be necessary and reasonable for the performance of the Federal award and be allocable thereto under these principles.
(b) Conform to any limitations or exclusions set forth in these principles or in the Federal award as to types or amount of cost items.
(c) Be consistent with policies and procedures that apply uniformly to both federally-financed and other activities of the non-Federal entity.
(d) Be accorded consistent treatment. A cost may not be assigned to a Federal award as a direct cost if any other cost incurred for the same purpose in like circumstances has been allocated to the Federal award as an indirect cost.
(g) Be adequately documented. See also §§200.300 Statutory and national policy requirements through 200.309 Period of performance of this part.”
(f) Not be included as a cost or used to meet cost sharing or matching requirements of any other federally-financed program in either the current or a prior period. See also §200.306 Cost sharing or matching paragraph (b).
(e) Be determined in accordance with generally accepted accounting principles (GAAP), except, for state and local governments and Indian tribes only, as otherwise provided for in this part.
</t>
  </si>
  <si>
    <t xml:space="preserve">Federal guidelines prohibit the federal government from reimbursing certain types of costs that are unallowable. Allowable and unallowable costs are listed in the corresponding cost principles for each type of organization (see regulation section). Some costs are totally or “expressly” unallowable and some costs are unallowable in part because of the nature of why they were incurred. While a complete list of unallowable expenses can be found in the pertinent cost principles, some common unallowable expense are listed below.  It it the job of the awardee to make sure that unallowable expenses are isolated from other direct and indirect expenses, and that they are not included in the indirect cost pool that is submitted to ARPA-E.  </t>
  </si>
  <si>
    <t>Verify that cell D60 says "proceed."  If it says "Stop," there are errors in Step 1-2.  Please correct errors and continue once "proceed" appears.</t>
  </si>
  <si>
    <t>Verify that cell D137 says "proceed."  If it says "Stop," there are errors in Step 1-3.  Please correct errors and continue once "proceed" appears.</t>
  </si>
  <si>
    <t>Populate Orginzation Chart According to Your Organization's Structure</t>
  </si>
  <si>
    <t>Verify that cell D33 says "proceed."  If it says "Stop," there are errors in Step 1-2.  Please correct errors and continue once "proceed" appears.</t>
  </si>
  <si>
    <t>Or</t>
  </si>
  <si>
    <t>Commercial Organizations</t>
  </si>
  <si>
    <t>Nonprofit Organizations</t>
  </si>
  <si>
    <t>I hereby certify that ______________________________________________________
has complied with the requirements and standards on lobbying costs in Federal Acquisition Regulations (FAR) for the fiscal year ended_______________________________.</t>
  </si>
  <si>
    <t>Organization:_______________________________________________________________</t>
  </si>
  <si>
    <t>Allocate indirect portion of salaries to G&amp;A and Overhead.  If using two-rate method or single rate method, skip this step.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</si>
</sst>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i/>
      <sz val="12"/>
      <color theme="1"/>
      <name val="Arial"/>
      <family val="2"/>
    </font>
    <font>
      <b/>
      <sz val="11"/>
      <color theme="1"/>
      <name val="Arial"/>
      <family val="2"/>
    </font>
    <font>
      <sz val="12"/>
      <name val="Arial"/>
      <family val="2"/>
    </font>
    <font>
      <b/>
      <sz val="16"/>
      <color theme="1"/>
      <name val="Arial"/>
      <family val="2"/>
    </font>
    <font>
      <sz val="16"/>
      <color theme="1"/>
      <name val="Arial"/>
      <family val="2"/>
    </font>
    <font>
      <b/>
      <i/>
      <sz val="14"/>
      <color theme="1"/>
      <name val="Arial"/>
      <family val="2"/>
    </font>
    <font>
      <b/>
      <i/>
      <sz val="12"/>
      <color theme="1"/>
      <name val="Arial"/>
      <family val="2"/>
    </font>
    <font>
      <b/>
      <i/>
      <sz val="12"/>
      <name val="Arial"/>
      <family val="2"/>
    </font>
    <font>
      <b/>
      <i/>
      <sz val="12"/>
      <color rgb="FFFF0000"/>
      <name val="Arial"/>
      <family val="2"/>
    </font>
    <font>
      <sz val="11"/>
      <color theme="1"/>
      <name val="Arial"/>
      <family val="2"/>
    </font>
    <font>
      <sz val="8"/>
      <color theme="1"/>
      <name val="Arial"/>
      <family val="2"/>
    </font>
    <font>
      <b/>
      <i/>
      <sz val="8"/>
      <name val="Arial"/>
      <family val="2"/>
    </font>
    <font>
      <b/>
      <i/>
      <sz val="8"/>
      <color rgb="FFFF0000"/>
      <name val="Arial"/>
      <family val="2"/>
    </font>
    <font>
      <b/>
      <sz val="8"/>
      <color theme="1"/>
      <name val="Arial"/>
      <family val="2"/>
    </font>
    <font>
      <b/>
      <u/>
      <sz val="8"/>
      <color theme="1"/>
      <name val="Arial"/>
      <family val="2"/>
    </font>
    <font>
      <sz val="8"/>
      <color theme="1"/>
      <name val="Calibri"/>
      <family val="2"/>
      <scheme val="minor"/>
    </font>
    <font>
      <b/>
      <sz val="8"/>
      <name val="Arial"/>
      <family val="2"/>
    </font>
    <font>
      <sz val="9"/>
      <color rgb="FF000000"/>
      <name val="Arial"/>
      <family val="2"/>
    </font>
    <font>
      <b/>
      <i/>
      <sz val="10"/>
      <color rgb="FFFF0000"/>
      <name val="Arial"/>
      <family val="2"/>
    </font>
    <font>
      <b/>
      <i/>
      <sz val="10"/>
      <name val="Arial"/>
      <family val="2"/>
    </font>
    <font>
      <sz val="10"/>
      <color theme="1"/>
      <name val="Arial"/>
      <family val="2"/>
    </font>
    <font>
      <b/>
      <i/>
      <sz val="13"/>
      <color theme="1"/>
      <name val="Arial"/>
      <family val="2"/>
    </font>
    <font>
      <b/>
      <i/>
      <sz val="9"/>
      <color theme="1"/>
      <name val="Arial"/>
      <family val="2"/>
    </font>
    <font>
      <b/>
      <i/>
      <sz val="11"/>
      <color theme="1"/>
      <name val="Arial"/>
      <family val="2"/>
    </font>
    <font>
      <b/>
      <sz val="10"/>
      <color theme="1"/>
      <name val="Arial"/>
      <family val="2"/>
    </font>
    <font>
      <b/>
      <i/>
      <sz val="8"/>
      <color rgb="FF00B050"/>
      <name val="Arial"/>
      <family val="2"/>
    </font>
    <font>
      <b/>
      <i/>
      <u/>
      <sz val="10"/>
      <name val="Arial"/>
      <family val="2"/>
    </font>
    <font>
      <sz val="10"/>
      <color theme="1"/>
      <name val="Calibri"/>
      <family val="2"/>
      <scheme val="minor"/>
    </font>
    <font>
      <sz val="10"/>
      <name val="Arial"/>
      <family val="2"/>
    </font>
    <font>
      <i/>
      <sz val="12"/>
      <name val="Arial"/>
      <family val="2"/>
    </font>
  </fonts>
  <fills count="8">
    <fill>
      <patternFill patternType="none"/>
    </fill>
    <fill>
      <patternFill patternType="gray125"/>
    </fill>
    <fill>
      <patternFill patternType="solid">
        <fgColor theme="7" tint="0.59999389629810485"/>
        <bgColor indexed="64"/>
      </patternFill>
    </fill>
    <fill>
      <patternFill patternType="solid">
        <fgColor rgb="FFEE918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99"/>
        <bgColor indexed="64"/>
      </patternFill>
    </fill>
    <fill>
      <patternFill patternType="solid">
        <fgColor theme="0"/>
        <bgColor indexed="64"/>
      </patternFill>
    </fill>
  </fills>
  <borders count="5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3">
    <xf numFmtId="0" fontId="0" fillId="0" borderId="0" xfId="0"/>
    <xf numFmtId="0" fontId="3" fillId="0" borderId="0" xfId="0" applyFont="1" applyFill="1"/>
    <xf numFmtId="0" fontId="3" fillId="0" borderId="0" xfId="0" applyFont="1"/>
    <xf numFmtId="0" fontId="3" fillId="3" borderId="0" xfId="0" applyFont="1" applyFill="1"/>
    <xf numFmtId="0" fontId="4" fillId="0" borderId="0" xfId="0" applyFont="1"/>
    <xf numFmtId="0" fontId="3" fillId="0" borderId="0" xfId="0" applyFont="1" applyFill="1" applyBorder="1"/>
    <xf numFmtId="0" fontId="4" fillId="0" borderId="0" xfId="0" applyFont="1" applyFill="1"/>
    <xf numFmtId="0" fontId="3" fillId="3" borderId="3" xfId="0" applyFont="1" applyFill="1" applyBorder="1"/>
    <xf numFmtId="0" fontId="4" fillId="4" borderId="17"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3" fillId="0" borderId="0" xfId="0" applyFont="1" applyBorder="1"/>
    <xf numFmtId="0" fontId="4" fillId="0" borderId="0" xfId="0" applyFont="1" applyFill="1" applyBorder="1" applyAlignment="1">
      <alignment horizontal="center" wrapText="1"/>
    </xf>
    <xf numFmtId="164" fontId="4" fillId="3" borderId="3" xfId="1" applyNumberFormat="1" applyFont="1" applyFill="1" applyBorder="1"/>
    <xf numFmtId="0" fontId="2" fillId="4" borderId="3" xfId="0" applyFont="1" applyFill="1" applyBorder="1" applyAlignment="1">
      <alignment horizontal="center" vertical="center"/>
    </xf>
    <xf numFmtId="44" fontId="2" fillId="4" borderId="3" xfId="1" applyFont="1" applyFill="1" applyBorder="1" applyAlignment="1">
      <alignment horizontal="center" vertical="center" wrapText="1"/>
    </xf>
    <xf numFmtId="0" fontId="4" fillId="0" borderId="0" xfId="0" applyFont="1" applyFill="1" applyBorder="1" applyAlignment="1">
      <alignment horizontal="center" vertical="center"/>
    </xf>
    <xf numFmtId="164" fontId="3" fillId="3" borderId="3" xfId="1" applyNumberFormat="1" applyFont="1" applyFill="1" applyBorder="1"/>
    <xf numFmtId="0" fontId="3" fillId="5" borderId="0" xfId="0" applyFont="1" applyFill="1"/>
    <xf numFmtId="0" fontId="4" fillId="3" borderId="3" xfId="0" applyFont="1" applyFill="1" applyBorder="1"/>
    <xf numFmtId="0" fontId="4" fillId="4" borderId="3" xfId="0" applyFont="1" applyFill="1" applyBorder="1" applyAlignment="1">
      <alignment horizontal="center" vertical="center" wrapText="1"/>
    </xf>
    <xf numFmtId="0" fontId="4" fillId="3" borderId="32" xfId="0" applyFont="1" applyFill="1" applyBorder="1"/>
    <xf numFmtId="0" fontId="0" fillId="2" borderId="0" xfId="0" applyFill="1"/>
    <xf numFmtId="0" fontId="3" fillId="3" borderId="29" xfId="0" applyFont="1" applyFill="1" applyBorder="1"/>
    <xf numFmtId="164" fontId="3" fillId="3" borderId="30" xfId="0" applyNumberFormat="1" applyFont="1" applyFill="1" applyBorder="1"/>
    <xf numFmtId="0" fontId="3" fillId="3" borderId="27" xfId="0" applyFont="1" applyFill="1" applyBorder="1"/>
    <xf numFmtId="164" fontId="3" fillId="3" borderId="31" xfId="0" applyNumberFormat="1" applyFont="1" applyFill="1" applyBorder="1"/>
    <xf numFmtId="10" fontId="4" fillId="3" borderId="33" xfId="2" applyNumberFormat="1" applyFont="1" applyFill="1" applyBorder="1"/>
    <xf numFmtId="0" fontId="4" fillId="0" borderId="0" xfId="0" applyFont="1" applyFill="1" applyBorder="1" applyAlignment="1">
      <alignment vertical="top" wrapText="1"/>
    </xf>
    <xf numFmtId="0" fontId="3" fillId="2" borderId="0" xfId="0" applyFont="1" applyFill="1"/>
    <xf numFmtId="0" fontId="5" fillId="3" borderId="3" xfId="0" applyFont="1" applyFill="1" applyBorder="1" applyAlignment="1">
      <alignment horizontal="center" vertical="center" wrapText="1"/>
    </xf>
    <xf numFmtId="0" fontId="4" fillId="3" borderId="0" xfId="0" applyFont="1" applyFill="1" applyAlignment="1">
      <alignment horizontal="center"/>
    </xf>
    <xf numFmtId="164" fontId="3" fillId="3" borderId="31" xfId="1" applyNumberFormat="1" applyFont="1" applyFill="1" applyBorder="1"/>
    <xf numFmtId="0" fontId="8" fillId="0" borderId="0" xfId="0" applyFont="1" applyFill="1"/>
    <xf numFmtId="0" fontId="8" fillId="4" borderId="15" xfId="0" applyFont="1" applyFill="1" applyBorder="1" applyAlignment="1"/>
    <xf numFmtId="0" fontId="9" fillId="0" borderId="0" xfId="0" applyFont="1"/>
    <xf numFmtId="0" fontId="8" fillId="0" borderId="0" xfId="0" applyFont="1" applyFill="1" applyBorder="1" applyAlignment="1"/>
    <xf numFmtId="0" fontId="3" fillId="0" borderId="19" xfId="0" applyFont="1" applyFill="1" applyBorder="1" applyAlignment="1">
      <alignment horizontal="center"/>
    </xf>
    <xf numFmtId="0" fontId="3" fillId="2" borderId="3" xfId="0" applyFont="1" applyFill="1" applyBorder="1" applyAlignment="1">
      <alignment horizontal="center"/>
    </xf>
    <xf numFmtId="0" fontId="4" fillId="4" borderId="3" xfId="0" applyFont="1" applyFill="1" applyBorder="1"/>
    <xf numFmtId="0" fontId="3" fillId="4" borderId="3" xfId="0" applyFont="1" applyFill="1" applyBorder="1"/>
    <xf numFmtId="0" fontId="4" fillId="0" borderId="0" xfId="0" applyFont="1" applyFill="1" applyBorder="1" applyAlignment="1"/>
    <xf numFmtId="0" fontId="4" fillId="4" borderId="8" xfId="0" applyFont="1" applyFill="1" applyBorder="1" applyAlignment="1">
      <alignment horizontal="center" vertical="center" wrapText="1"/>
    </xf>
    <xf numFmtId="0" fontId="3" fillId="5"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xf>
    <xf numFmtId="0" fontId="4" fillId="4" borderId="12" xfId="0" applyFont="1" applyFill="1" applyBorder="1"/>
    <xf numFmtId="0" fontId="5" fillId="0" borderId="0" xfId="0" applyFont="1" applyFill="1" applyBorder="1"/>
    <xf numFmtId="6" fontId="3" fillId="3" borderId="3" xfId="0" applyNumberFormat="1" applyFont="1" applyFill="1" applyBorder="1" applyAlignment="1">
      <alignment horizontal="center"/>
    </xf>
    <xf numFmtId="0" fontId="4" fillId="4" borderId="21" xfId="0" applyFont="1" applyFill="1" applyBorder="1"/>
    <xf numFmtId="0" fontId="3" fillId="2" borderId="7" xfId="0" applyFont="1" applyFill="1" applyBorder="1" applyAlignment="1">
      <alignment horizontal="left" vertical="center"/>
    </xf>
    <xf numFmtId="164" fontId="3" fillId="2" borderId="7" xfId="1" applyNumberFormat="1" applyFont="1" applyFill="1" applyBorder="1" applyAlignment="1">
      <alignment horizontal="left" vertical="center"/>
    </xf>
    <xf numFmtId="0" fontId="3" fillId="2" borderId="20"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3" fillId="2" borderId="13" xfId="0" applyFont="1" applyFill="1" applyBorder="1" applyAlignment="1">
      <alignment horizontal="center"/>
    </xf>
    <xf numFmtId="0" fontId="3" fillId="3" borderId="3"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3" fillId="3" borderId="11" xfId="0" applyFont="1" applyFill="1" applyBorder="1" applyAlignment="1">
      <alignment horizontal="center"/>
    </xf>
    <xf numFmtId="0" fontId="4" fillId="3" borderId="3"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Border="1" applyAlignment="1">
      <alignment horizontal="center"/>
    </xf>
    <xf numFmtId="0" fontId="3" fillId="2" borderId="12" xfId="0" applyFont="1" applyFill="1" applyBorder="1" applyAlignment="1">
      <alignment horizontal="center"/>
    </xf>
    <xf numFmtId="0" fontId="3" fillId="0" borderId="1" xfId="0" applyFont="1" applyBorder="1" applyAlignment="1">
      <alignment horizont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3" fillId="4" borderId="11" xfId="0" applyFont="1" applyFill="1" applyBorder="1"/>
    <xf numFmtId="0" fontId="3" fillId="6" borderId="3" xfId="0" applyFont="1" applyFill="1" applyBorder="1"/>
    <xf numFmtId="0" fontId="3" fillId="4" borderId="10" xfId="0" applyFont="1" applyFill="1" applyBorder="1" applyAlignment="1">
      <alignment horizontal="center"/>
    </xf>
    <xf numFmtId="0" fontId="3" fillId="4" borderId="18" xfId="0" applyFont="1" applyFill="1" applyBorder="1" applyAlignment="1">
      <alignment horizontal="center"/>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0" xfId="0" applyNumberFormat="1" applyFont="1" applyFill="1" applyBorder="1" applyAlignment="1" applyProtection="1">
      <alignment horizontal="center" wrapText="1"/>
    </xf>
    <xf numFmtId="164" fontId="3" fillId="3" borderId="11" xfId="1" applyNumberFormat="1" applyFont="1" applyFill="1" applyBorder="1"/>
    <xf numFmtId="164" fontId="3" fillId="3" borderId="15" xfId="1" applyNumberFormat="1" applyFont="1" applyFill="1" applyBorder="1"/>
    <xf numFmtId="164" fontId="3" fillId="3" borderId="27" xfId="1" applyNumberFormat="1" applyFont="1" applyFill="1" applyBorder="1"/>
    <xf numFmtId="164" fontId="3" fillId="3" borderId="12" xfId="1" applyNumberFormat="1" applyFont="1" applyFill="1" applyBorder="1"/>
    <xf numFmtId="164" fontId="3" fillId="3" borderId="8" xfId="1" applyNumberFormat="1" applyFont="1" applyFill="1" applyBorder="1"/>
    <xf numFmtId="164" fontId="3" fillId="3" borderId="7" xfId="1" applyNumberFormat="1" applyFont="1" applyFill="1" applyBorder="1"/>
    <xf numFmtId="164" fontId="3" fillId="3" borderId="9" xfId="1" applyNumberFormat="1" applyFont="1" applyFill="1" applyBorder="1"/>
    <xf numFmtId="164" fontId="5" fillId="3" borderId="3" xfId="1" applyNumberFormat="1" applyFont="1" applyFill="1" applyBorder="1"/>
    <xf numFmtId="164" fontId="5" fillId="3" borderId="12" xfId="1" applyNumberFormat="1" applyFont="1" applyFill="1" applyBorder="1"/>
    <xf numFmtId="164" fontId="5" fillId="3" borderId="27" xfId="1" applyNumberFormat="1" applyFont="1" applyFill="1" applyBorder="1"/>
    <xf numFmtId="164" fontId="5" fillId="3" borderId="31" xfId="0" applyNumberFormat="1" applyFont="1" applyFill="1" applyBorder="1"/>
    <xf numFmtId="164" fontId="4" fillId="3" borderId="12" xfId="1" applyNumberFormat="1" applyFont="1" applyFill="1" applyBorder="1"/>
    <xf numFmtId="164" fontId="4" fillId="3" borderId="27" xfId="1" applyNumberFormat="1" applyFont="1" applyFill="1" applyBorder="1"/>
    <xf numFmtId="164" fontId="4" fillId="3" borderId="31" xfId="1" applyNumberFormat="1" applyFont="1" applyFill="1" applyBorder="1"/>
    <xf numFmtId="164" fontId="3" fillId="3" borderId="2" xfId="1" applyNumberFormat="1" applyFont="1" applyFill="1" applyBorder="1"/>
    <xf numFmtId="164" fontId="3" fillId="3" borderId="1" xfId="1" applyNumberFormat="1" applyFont="1" applyFill="1" applyBorder="1"/>
    <xf numFmtId="164" fontId="4" fillId="3" borderId="22" xfId="1" applyNumberFormat="1" applyFont="1" applyFill="1" applyBorder="1"/>
    <xf numFmtId="164" fontId="4" fillId="3" borderId="24" xfId="1" applyNumberFormat="1" applyFont="1" applyFill="1" applyBorder="1"/>
    <xf numFmtId="44" fontId="3" fillId="0" borderId="0" xfId="1" applyFont="1"/>
    <xf numFmtId="0" fontId="3" fillId="3" borderId="14" xfId="0" applyFont="1" applyFill="1" applyBorder="1"/>
    <xf numFmtId="0" fontId="3" fillId="3" borderId="19" xfId="0" applyFont="1" applyFill="1" applyBorder="1"/>
    <xf numFmtId="164" fontId="3" fillId="0" borderId="0" xfId="1" applyNumberFormat="1" applyFont="1" applyFill="1" applyBorder="1" applyAlignment="1">
      <alignment horizontal="center"/>
    </xf>
    <xf numFmtId="164" fontId="3" fillId="3" borderId="12" xfId="1" applyNumberFormat="1" applyFont="1" applyFill="1" applyBorder="1" applyAlignment="1">
      <alignment horizontal="center"/>
    </xf>
    <xf numFmtId="0" fontId="8" fillId="0" borderId="0" xfId="0"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7" fillId="0" borderId="0" xfId="1" applyNumberFormat="1" applyFont="1" applyFill="1" applyBorder="1" applyAlignment="1">
      <alignment horizontal="center"/>
    </xf>
    <xf numFmtId="164" fontId="7" fillId="0" borderId="0" xfId="0" applyNumberFormat="1" applyFont="1" applyFill="1" applyBorder="1" applyAlignment="1">
      <alignment horizontal="center"/>
    </xf>
    <xf numFmtId="0" fontId="4" fillId="4" borderId="19" xfId="0" applyFont="1" applyFill="1" applyBorder="1" applyAlignment="1">
      <alignment horizontal="center" vertical="center" wrapText="1"/>
    </xf>
    <xf numFmtId="164" fontId="3" fillId="3" borderId="3" xfId="1" applyNumberFormat="1" applyFont="1" applyFill="1" applyBorder="1" applyAlignment="1">
      <alignment horizontal="center"/>
    </xf>
    <xf numFmtId="0" fontId="8" fillId="4" borderId="0" xfId="0" applyFont="1" applyFill="1" applyBorder="1" applyAlignment="1"/>
    <xf numFmtId="0" fontId="4" fillId="4" borderId="40" xfId="0" applyFont="1" applyFill="1" applyBorder="1" applyAlignment="1">
      <alignment horizontal="center" vertical="center" wrapText="1"/>
    </xf>
    <xf numFmtId="0" fontId="4" fillId="4" borderId="37" xfId="0" applyFont="1" applyFill="1" applyBorder="1" applyAlignment="1">
      <alignment horizontal="center" vertical="center" wrapText="1"/>
    </xf>
    <xf numFmtId="1" fontId="3" fillId="5"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7" fillId="3" borderId="3" xfId="0" applyNumberFormat="1" applyFont="1" applyFill="1" applyBorder="1" applyAlignment="1">
      <alignment horizontal="center"/>
    </xf>
    <xf numFmtId="0" fontId="10" fillId="0" borderId="0" xfId="0" applyFont="1" applyFill="1" applyBorder="1" applyAlignment="1"/>
    <xf numFmtId="44" fontId="2" fillId="4" borderId="8" xfId="1" applyFont="1" applyFill="1" applyBorder="1" applyAlignment="1">
      <alignment horizontal="center" vertical="center"/>
    </xf>
    <xf numFmtId="164" fontId="4" fillId="3" borderId="3" xfId="1" applyNumberFormat="1" applyFont="1" applyFill="1" applyBorder="1" applyAlignment="1">
      <alignment horizontal="center"/>
    </xf>
    <xf numFmtId="164" fontId="4" fillId="6" borderId="3" xfId="1" applyNumberFormat="1" applyFont="1" applyFill="1" applyBorder="1" applyAlignment="1">
      <alignment horizontal="center"/>
    </xf>
    <xf numFmtId="164" fontId="3" fillId="0" borderId="0" xfId="0" applyNumberFormat="1" applyFont="1"/>
    <xf numFmtId="0" fontId="10" fillId="0" borderId="0" xfId="0" applyFont="1" applyFill="1" applyBorder="1" applyAlignment="1">
      <alignment horizontal="center"/>
    </xf>
    <xf numFmtId="0" fontId="14" fillId="0" borderId="0" xfId="0" applyFont="1"/>
    <xf numFmtId="0" fontId="4" fillId="3" borderId="3" xfId="0" applyFont="1" applyFill="1" applyBorder="1" applyAlignment="1">
      <alignment horizontal="center"/>
    </xf>
    <xf numFmtId="0" fontId="15" fillId="0" borderId="0" xfId="0" applyFont="1"/>
    <xf numFmtId="0" fontId="18" fillId="4" borderId="3" xfId="0" applyFont="1" applyFill="1" applyBorder="1"/>
    <xf numFmtId="0" fontId="18" fillId="0" borderId="0" xfId="0" applyFont="1"/>
    <xf numFmtId="0" fontId="18" fillId="0" borderId="0" xfId="0" applyFont="1" applyFill="1" applyBorder="1"/>
    <xf numFmtId="0" fontId="15" fillId="0" borderId="0" xfId="0" applyFont="1" applyFill="1" applyBorder="1"/>
    <xf numFmtId="0" fontId="18" fillId="4" borderId="12" xfId="0" applyFont="1" applyFill="1" applyBorder="1"/>
    <xf numFmtId="0" fontId="15" fillId="0" borderId="0" xfId="0" applyFont="1" applyFill="1"/>
    <xf numFmtId="0" fontId="18" fillId="0" borderId="0" xfId="0" applyFont="1" applyFill="1" applyBorder="1" applyAlignment="1">
      <alignment vertical="top"/>
    </xf>
    <xf numFmtId="0" fontId="15" fillId="6" borderId="7" xfId="0" applyFont="1" applyFill="1" applyBorder="1"/>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Alignment="1">
      <alignment wrapText="1"/>
    </xf>
    <xf numFmtId="0" fontId="15" fillId="0" borderId="19" xfId="0" applyFont="1" applyFill="1" applyBorder="1" applyAlignment="1">
      <alignment horizontal="center"/>
    </xf>
    <xf numFmtId="0" fontId="21" fillId="4" borderId="3" xfId="0" applyNumberFormat="1" applyFont="1" applyFill="1" applyBorder="1" applyAlignment="1" applyProtection="1">
      <alignment vertical="top" wrapText="1"/>
    </xf>
    <xf numFmtId="0" fontId="15" fillId="0" borderId="0" xfId="0" applyFont="1" applyBorder="1"/>
    <xf numFmtId="0" fontId="18" fillId="0" borderId="13" xfId="0" applyFont="1" applyFill="1" applyBorder="1"/>
    <xf numFmtId="0" fontId="15" fillId="0" borderId="7" xfId="0" applyFont="1" applyFill="1" applyBorder="1"/>
    <xf numFmtId="0" fontId="16" fillId="0" borderId="0" xfId="0" applyNumberFormat="1" applyFont="1" applyFill="1" applyBorder="1" applyAlignment="1" applyProtection="1">
      <alignment vertical="top" wrapText="1"/>
    </xf>
    <xf numFmtId="0" fontId="18" fillId="4" borderId="12" xfId="0" applyFont="1" applyFill="1" applyBorder="1" applyAlignment="1">
      <alignment horizontal="left" vertical="top" wrapText="1"/>
    </xf>
    <xf numFmtId="6" fontId="22" fillId="0" borderId="0" xfId="0" applyNumberFormat="1" applyFont="1" applyFill="1" applyBorder="1" applyAlignment="1">
      <alignment horizontal="center" vertical="center"/>
    </xf>
    <xf numFmtId="0" fontId="3" fillId="4" borderId="0" xfId="0" applyFont="1" applyFill="1" applyBorder="1" applyAlignment="1">
      <alignment horizontal="center"/>
    </xf>
    <xf numFmtId="164" fontId="3" fillId="3" borderId="0" xfId="0" applyNumberFormat="1" applyFont="1" applyFill="1" applyBorder="1"/>
    <xf numFmtId="10" fontId="4" fillId="3" borderId="0" xfId="2" applyNumberFormat="1" applyFont="1" applyFill="1" applyBorder="1"/>
    <xf numFmtId="0" fontId="4" fillId="0" borderId="0" xfId="0" applyFont="1" applyFill="1" applyBorder="1" applyAlignment="1">
      <alignment horizontal="left"/>
    </xf>
    <xf numFmtId="44" fontId="2" fillId="4" borderId="7" xfId="1" applyFont="1" applyFill="1" applyBorder="1" applyAlignment="1">
      <alignment horizontal="center" vertical="center" wrapText="1"/>
    </xf>
    <xf numFmtId="164" fontId="4" fillId="3" borderId="39" xfId="1" applyNumberFormat="1" applyFont="1" applyFill="1" applyBorder="1"/>
    <xf numFmtId="164" fontId="4" fillId="3" borderId="4" xfId="1" applyNumberFormat="1" applyFont="1" applyFill="1" applyBorder="1"/>
    <xf numFmtId="44" fontId="2" fillId="4" borderId="27" xfId="1" applyFont="1" applyFill="1" applyBorder="1" applyAlignment="1">
      <alignment horizontal="center" vertical="center" wrapText="1"/>
    </xf>
    <xf numFmtId="44" fontId="2" fillId="4" borderId="12" xfId="1" applyFont="1" applyFill="1" applyBorder="1" applyAlignment="1">
      <alignment horizontal="center" vertical="center" wrapText="1"/>
    </xf>
    <xf numFmtId="164" fontId="4" fillId="3" borderId="43" xfId="1" applyNumberFormat="1" applyFont="1" applyFill="1" applyBorder="1"/>
    <xf numFmtId="44" fontId="2" fillId="4" borderId="45" xfId="1" applyFont="1" applyFill="1" applyBorder="1" applyAlignment="1">
      <alignment horizontal="center" vertical="center"/>
    </xf>
    <xf numFmtId="164" fontId="3" fillId="3" borderId="45" xfId="1" applyNumberFormat="1" applyFont="1" applyFill="1" applyBorder="1"/>
    <xf numFmtId="164" fontId="5" fillId="3" borderId="45" xfId="1" applyNumberFormat="1" applyFont="1" applyFill="1" applyBorder="1"/>
    <xf numFmtId="164" fontId="4" fillId="3" borderId="45" xfId="1" applyNumberFormat="1" applyFont="1" applyFill="1" applyBorder="1"/>
    <xf numFmtId="164" fontId="4" fillId="3" borderId="46" xfId="1" applyNumberFormat="1" applyFont="1" applyFill="1" applyBorder="1"/>
    <xf numFmtId="44" fontId="4" fillId="4" borderId="34" xfId="1" applyFont="1" applyFill="1" applyBorder="1" applyAlignment="1">
      <alignment horizontal="center"/>
    </xf>
    <xf numFmtId="0" fontId="2" fillId="4" borderId="31" xfId="0" applyFont="1" applyFill="1" applyBorder="1" applyAlignment="1">
      <alignment horizontal="center" vertical="center" wrapText="1"/>
    </xf>
    <xf numFmtId="164" fontId="4" fillId="3" borderId="32" xfId="1" applyNumberFormat="1" applyFont="1" applyFill="1" applyBorder="1"/>
    <xf numFmtId="164" fontId="4" fillId="3" borderId="47" xfId="1" applyNumberFormat="1" applyFont="1" applyFill="1" applyBorder="1"/>
    <xf numFmtId="164" fontId="4" fillId="3" borderId="33" xfId="1" applyNumberFormat="1" applyFont="1" applyFill="1" applyBorder="1"/>
    <xf numFmtId="0" fontId="15" fillId="3" borderId="3" xfId="0" applyFont="1" applyFill="1" applyBorder="1"/>
    <xf numFmtId="0" fontId="25" fillId="0" borderId="0" xfId="0" applyFont="1" applyAlignment="1">
      <alignment vertical="center"/>
    </xf>
    <xf numFmtId="0" fontId="11" fillId="0" borderId="0" xfId="0" applyFont="1" applyFill="1" applyBorder="1" applyAlignment="1">
      <alignment vertical="top" wrapText="1"/>
    </xf>
    <xf numFmtId="0" fontId="4" fillId="4" borderId="13" xfId="0" applyFont="1" applyFill="1" applyBorder="1" applyAlignment="1">
      <alignment horizontal="center" vertical="center" wrapText="1"/>
    </xf>
    <xf numFmtId="164" fontId="7" fillId="3" borderId="13" xfId="1" applyNumberFormat="1" applyFont="1" applyFill="1" applyBorder="1" applyAlignment="1">
      <alignment horizontal="center"/>
    </xf>
    <xf numFmtId="0" fontId="29" fillId="0" borderId="0" xfId="0" applyFont="1" applyFill="1" applyBorder="1" applyAlignment="1">
      <alignment vertical="top" wrapText="1"/>
    </xf>
    <xf numFmtId="0" fontId="13" fillId="0" borderId="0" xfId="0" applyFont="1" applyFill="1" applyBorder="1" applyAlignment="1">
      <alignment vertical="top" wrapText="1"/>
    </xf>
    <xf numFmtId="0" fontId="0" fillId="2" borderId="3" xfId="0" applyFill="1" applyBorder="1"/>
    <xf numFmtId="0" fontId="20" fillId="2" borderId="3" xfId="0" applyFont="1" applyFill="1" applyBorder="1"/>
    <xf numFmtId="0" fontId="4" fillId="0" borderId="0" xfId="0" applyFont="1" applyAlignment="1">
      <alignment horizontal="center" vertical="center" wrapText="1"/>
    </xf>
    <xf numFmtId="0" fontId="26" fillId="4" borderId="3" xfId="0" applyFont="1" applyFill="1" applyBorder="1" applyAlignment="1"/>
    <xf numFmtId="0" fontId="13" fillId="4"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6" fillId="4" borderId="12" xfId="0" applyFont="1" applyFill="1" applyBorder="1" applyAlignment="1"/>
    <xf numFmtId="0" fontId="26" fillId="0" borderId="0" xfId="0" applyFont="1" applyFill="1" applyBorder="1" applyAlignment="1"/>
    <xf numFmtId="0" fontId="13" fillId="4" borderId="9" xfId="0" applyFont="1" applyFill="1" applyBorder="1" applyAlignment="1">
      <alignment vertical="top" wrapText="1"/>
    </xf>
    <xf numFmtId="0" fontId="12" fillId="4" borderId="3" xfId="0" applyNumberFormat="1" applyFont="1" applyFill="1" applyBorder="1" applyAlignment="1" applyProtection="1">
      <alignment vertical="top" wrapText="1"/>
    </xf>
    <xf numFmtId="0" fontId="12" fillId="4" borderId="12"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1" fillId="0" borderId="0" xfId="0" applyFont="1" applyFill="1" applyBorder="1" applyAlignment="1"/>
    <xf numFmtId="0" fontId="11" fillId="4" borderId="13" xfId="0" applyFont="1" applyFill="1" applyBorder="1" applyAlignment="1"/>
    <xf numFmtId="0" fontId="29" fillId="0" borderId="0" xfId="0" applyFont="1" applyFill="1" applyBorder="1" applyAlignment="1">
      <alignment horizontal="center" vertical="center"/>
    </xf>
    <xf numFmtId="0" fontId="25" fillId="0" borderId="0" xfId="0" applyFont="1"/>
    <xf numFmtId="0" fontId="25" fillId="0" borderId="0" xfId="0" applyFont="1" applyFill="1"/>
    <xf numFmtId="0" fontId="29" fillId="0" borderId="0" xfId="0" applyFont="1" applyFill="1" applyBorder="1"/>
    <xf numFmtId="0" fontId="29" fillId="0" borderId="0" xfId="0" applyFont="1" applyFill="1" applyBorder="1" applyAlignment="1">
      <alignment vertical="center"/>
    </xf>
    <xf numFmtId="0" fontId="32" fillId="2" borderId="0" xfId="0" applyFont="1" applyFill="1"/>
    <xf numFmtId="0" fontId="25" fillId="3" borderId="0" xfId="0" applyFont="1" applyFill="1"/>
    <xf numFmtId="0" fontId="25" fillId="0" borderId="0" xfId="0" applyFont="1" applyFill="1" applyBorder="1"/>
    <xf numFmtId="0" fontId="25" fillId="0" borderId="0" xfId="0" applyFont="1" applyFill="1" applyBorder="1" applyAlignment="1"/>
    <xf numFmtId="164" fontId="25" fillId="0" borderId="0" xfId="0" applyNumberFormat="1" applyFont="1" applyFill="1" applyBorder="1"/>
    <xf numFmtId="0" fontId="29" fillId="0" borderId="0" xfId="0"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5" fillId="0" borderId="0" xfId="0" applyFont="1" applyFill="1" applyAlignment="1">
      <alignment vertical="center"/>
    </xf>
    <xf numFmtId="0" fontId="29" fillId="4" borderId="3" xfId="0" applyFont="1" applyFill="1" applyBorder="1" applyAlignment="1">
      <alignment vertical="center"/>
    </xf>
    <xf numFmtId="0" fontId="29" fillId="0" borderId="0" xfId="0" applyFont="1" applyFill="1"/>
    <xf numFmtId="0" fontId="29" fillId="0" borderId="0" xfId="0" applyFont="1"/>
    <xf numFmtId="0" fontId="29" fillId="4" borderId="12" xfId="0" applyFont="1" applyFill="1" applyBorder="1" applyAlignment="1">
      <alignment vertical="center"/>
    </xf>
    <xf numFmtId="0" fontId="3" fillId="0" borderId="7" xfId="0" applyFont="1" applyFill="1" applyBorder="1" applyAlignment="1">
      <alignment horizontal="center"/>
    </xf>
    <xf numFmtId="0" fontId="11" fillId="0" borderId="0" xfId="0" applyFont="1" applyFill="1" applyBorder="1" applyAlignment="1">
      <alignment horizontal="center"/>
    </xf>
    <xf numFmtId="0" fontId="4" fillId="4" borderId="12" xfId="0" applyFont="1" applyFill="1" applyBorder="1" applyAlignment="1">
      <alignment vertical="top"/>
    </xf>
    <xf numFmtId="0" fontId="3" fillId="7" borderId="0" xfId="0" applyFont="1" applyFill="1"/>
    <xf numFmtId="0" fontId="4" fillId="7" borderId="0" xfId="0" applyFont="1" applyFill="1" applyBorder="1" applyAlignment="1">
      <alignment horizontal="center" vertical="center"/>
    </xf>
    <xf numFmtId="0" fontId="3" fillId="7" borderId="0" xfId="0" applyFont="1" applyFill="1" applyBorder="1"/>
    <xf numFmtId="0" fontId="3" fillId="7" borderId="0" xfId="0" applyFont="1" applyFill="1" applyAlignment="1">
      <alignment horizontal="center"/>
    </xf>
    <xf numFmtId="0" fontId="3" fillId="7" borderId="0" xfId="0" applyFont="1" applyFill="1" applyBorder="1" applyAlignment="1">
      <alignment horizontal="center" vertical="center"/>
    </xf>
    <xf numFmtId="0" fontId="3" fillId="7" borderId="0" xfId="0" applyFont="1" applyFill="1" applyBorder="1" applyAlignment="1">
      <alignment horizontal="center"/>
    </xf>
    <xf numFmtId="0" fontId="4" fillId="4" borderId="12" xfId="0" applyFont="1" applyFill="1" applyBorder="1" applyAlignment="1">
      <alignment vertical="center"/>
    </xf>
    <xf numFmtId="0" fontId="29" fillId="7" borderId="0" xfId="0" applyFont="1" applyFill="1" applyAlignment="1">
      <alignment horizontal="center" vertical="center"/>
    </xf>
    <xf numFmtId="0" fontId="25" fillId="7" borderId="0" xfId="0" applyFont="1" applyFill="1"/>
    <xf numFmtId="0" fontId="25" fillId="7" borderId="0" xfId="0" applyFont="1" applyFill="1" applyAlignment="1">
      <alignment vertical="center"/>
    </xf>
    <xf numFmtId="0" fontId="25" fillId="7" borderId="0" xfId="0" applyFont="1" applyFill="1" applyAlignment="1">
      <alignment horizontal="left" vertical="center" indent="5"/>
    </xf>
    <xf numFmtId="0" fontId="25" fillId="7" borderId="0" xfId="0" applyFont="1" applyFill="1" applyAlignment="1">
      <alignment horizontal="left" vertical="center" indent="15"/>
    </xf>
    <xf numFmtId="0" fontId="4" fillId="0" borderId="0" xfId="0" applyFont="1" applyFill="1" applyBorder="1" applyAlignment="1">
      <alignment wrapText="1"/>
    </xf>
    <xf numFmtId="0" fontId="14" fillId="0" borderId="0" xfId="0" applyFont="1" applyBorder="1" applyAlignment="1">
      <alignment vertical="top" wrapText="1"/>
    </xf>
    <xf numFmtId="0" fontId="14" fillId="0" borderId="0" xfId="0" applyFont="1" applyAlignment="1">
      <alignment wrapText="1"/>
    </xf>
    <xf numFmtId="0" fontId="5" fillId="0" borderId="0" xfId="0" applyFont="1" applyAlignment="1">
      <alignment horizontal="left" vertical="center" indent="5"/>
    </xf>
    <xf numFmtId="0" fontId="29" fillId="0" borderId="0" xfId="0" applyFont="1" applyAlignment="1">
      <alignment vertical="center"/>
    </xf>
    <xf numFmtId="164" fontId="29" fillId="0" borderId="0" xfId="1" applyNumberFormat="1" applyFont="1" applyFill="1"/>
    <xf numFmtId="164" fontId="29" fillId="0" borderId="0" xfId="1" applyNumberFormat="1" applyFont="1"/>
    <xf numFmtId="10" fontId="29" fillId="0" borderId="0" xfId="2" applyNumberFormat="1" applyFont="1" applyBorder="1"/>
    <xf numFmtId="0" fontId="4" fillId="0" borderId="0" xfId="0" applyFont="1" applyBorder="1"/>
    <xf numFmtId="0" fontId="3" fillId="2" borderId="3" xfId="0" applyFont="1" applyFill="1" applyBorder="1" applyAlignment="1" applyProtection="1">
      <alignment horizontal="center" vertical="center" wrapText="1"/>
      <protection locked="0"/>
    </xf>
    <xf numFmtId="6" fontId="3" fillId="2" borderId="3" xfId="0" applyNumberFormat="1" applyFont="1" applyFill="1" applyBorder="1" applyAlignment="1" applyProtection="1">
      <alignment horizontal="center" vertical="center" wrapText="1"/>
      <protection locked="0"/>
    </xf>
    <xf numFmtId="0" fontId="3" fillId="2" borderId="3" xfId="0" applyFont="1" applyFill="1" applyBorder="1" applyProtection="1">
      <protection locked="0"/>
    </xf>
    <xf numFmtId="44" fontId="3" fillId="2" borderId="3" xfId="1" applyFont="1" applyFill="1" applyBorder="1" applyProtection="1">
      <protection locked="0"/>
    </xf>
    <xf numFmtId="164" fontId="3" fillId="2" borderId="3" xfId="1" applyNumberFormat="1" applyFont="1" applyFill="1" applyBorder="1" applyProtection="1">
      <protection locked="0"/>
    </xf>
    <xf numFmtId="0" fontId="3" fillId="2" borderId="19" xfId="0" applyFont="1" applyFill="1" applyBorder="1" applyProtection="1">
      <protection locked="0"/>
    </xf>
    <xf numFmtId="0" fontId="3" fillId="2" borderId="12" xfId="0" applyFont="1" applyFill="1" applyBorder="1" applyProtection="1">
      <protection locked="0"/>
    </xf>
    <xf numFmtId="164" fontId="3" fillId="2" borderId="3" xfId="1" applyNumberFormat="1" applyFont="1" applyFill="1" applyBorder="1" applyAlignment="1" applyProtection="1">
      <alignment horizontal="center"/>
      <protection locked="0"/>
    </xf>
    <xf numFmtId="164" fontId="3" fillId="2" borderId="27" xfId="1" applyNumberFormat="1" applyFont="1" applyFill="1" applyBorder="1" applyAlignment="1" applyProtection="1">
      <alignment horizontal="center"/>
      <protection locked="0"/>
    </xf>
    <xf numFmtId="164" fontId="3" fillId="2" borderId="31" xfId="1" applyNumberFormat="1" applyFont="1" applyFill="1" applyBorder="1" applyAlignment="1" applyProtection="1">
      <alignment horizontal="center"/>
      <protection locked="0"/>
    </xf>
    <xf numFmtId="0" fontId="3" fillId="2" borderId="8" xfId="0" applyFont="1" applyFill="1" applyBorder="1" applyProtection="1">
      <protection locked="0"/>
    </xf>
    <xf numFmtId="164" fontId="3" fillId="2" borderId="8" xfId="1" applyNumberFormat="1" applyFont="1" applyFill="1" applyBorder="1" applyProtection="1">
      <protection locked="0"/>
    </xf>
    <xf numFmtId="164" fontId="3" fillId="2" borderId="7" xfId="1" applyNumberFormat="1" applyFont="1" applyFill="1" applyBorder="1" applyProtection="1">
      <protection locked="0"/>
    </xf>
    <xf numFmtId="164" fontId="3" fillId="2" borderId="27" xfId="1" applyNumberFormat="1" applyFont="1" applyFill="1" applyBorder="1" applyProtection="1">
      <protection locked="0"/>
    </xf>
    <xf numFmtId="164" fontId="3" fillId="2" borderId="9" xfId="1" applyNumberFormat="1" applyFont="1" applyFill="1" applyBorder="1" applyProtection="1">
      <protection locked="0"/>
    </xf>
    <xf numFmtId="0" fontId="3" fillId="2" borderId="1" xfId="0" applyFont="1" applyFill="1" applyBorder="1" applyProtection="1">
      <protection locked="0"/>
    </xf>
    <xf numFmtId="0" fontId="3" fillId="0" borderId="0" xfId="0" applyFont="1" applyProtection="1">
      <protection locked="0"/>
    </xf>
    <xf numFmtId="0" fontId="13" fillId="0" borderId="0" xfId="0" applyFont="1" applyFill="1" applyBorder="1" applyAlignment="1" applyProtection="1">
      <alignment vertical="top" wrapText="1"/>
      <protection locked="0"/>
    </xf>
    <xf numFmtId="0" fontId="4" fillId="4" borderId="12" xfId="0" applyFont="1" applyFill="1" applyBorder="1" applyAlignment="1" applyProtection="1">
      <alignment horizontal="left" vertical="center"/>
      <protection locked="0"/>
    </xf>
    <xf numFmtId="0" fontId="3" fillId="0" borderId="0" xfId="0" applyFont="1" applyFill="1" applyBorder="1" applyProtection="1">
      <protection locked="0"/>
    </xf>
    <xf numFmtId="0" fontId="4" fillId="4" borderId="12" xfId="0" applyFont="1" applyFill="1" applyBorder="1" applyProtection="1">
      <protection locked="0"/>
    </xf>
    <xf numFmtId="0" fontId="3" fillId="0" borderId="19" xfId="0" applyFont="1" applyFill="1" applyBorder="1" applyAlignment="1" applyProtection="1">
      <alignment horizontal="center"/>
      <protection locked="0"/>
    </xf>
    <xf numFmtId="0" fontId="4" fillId="4" borderId="12" xfId="0" applyFont="1" applyFill="1" applyBorder="1" applyAlignment="1" applyProtection="1">
      <alignment horizontal="left" vertical="center"/>
    </xf>
    <xf numFmtId="0" fontId="3" fillId="0" borderId="0" xfId="0" applyFont="1" applyProtection="1"/>
    <xf numFmtId="0" fontId="4" fillId="0" borderId="44" xfId="0" applyFont="1" applyFill="1" applyBorder="1" applyAlignment="1" applyProtection="1">
      <alignment vertical="top" wrapText="1"/>
    </xf>
    <xf numFmtId="0" fontId="3" fillId="2" borderId="7" xfId="0" applyFont="1" applyFill="1" applyBorder="1" applyAlignment="1" applyProtection="1">
      <protection locked="0"/>
    </xf>
    <xf numFmtId="0" fontId="4" fillId="4" borderId="3" xfId="0" applyFont="1" applyFill="1" applyBorder="1" applyAlignment="1">
      <alignment horizontal="center"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4" fillId="0" borderId="0" xfId="0" applyFont="1" applyFill="1" applyBorder="1" applyAlignment="1">
      <alignment horizontal="center"/>
    </xf>
    <xf numFmtId="0" fontId="26" fillId="4" borderId="0" xfId="0" applyFont="1" applyFill="1" applyBorder="1" applyAlignment="1">
      <alignment horizontal="center"/>
    </xf>
    <xf numFmtId="0" fontId="11" fillId="4" borderId="0" xfId="0" applyFont="1" applyFill="1" applyBorder="1" applyAlignment="1">
      <alignment horizontal="center" vertical="top" wrapText="1"/>
    </xf>
    <xf numFmtId="0" fontId="15" fillId="2" borderId="3" xfId="0" applyFont="1" applyFill="1" applyBorder="1" applyProtection="1">
      <protection locked="0"/>
    </xf>
    <xf numFmtId="0" fontId="18" fillId="4" borderId="3" xfId="0" applyFont="1" applyFill="1" applyBorder="1" applyAlignment="1">
      <alignment vertical="top" wrapText="1"/>
    </xf>
    <xf numFmtId="0" fontId="5" fillId="3" borderId="3" xfId="0" applyFont="1" applyFill="1" applyBorder="1"/>
    <xf numFmtId="0" fontId="5" fillId="2" borderId="3" xfId="0" applyFont="1" applyFill="1" applyBorder="1" applyProtection="1">
      <protection locked="0"/>
    </xf>
    <xf numFmtId="0" fontId="3" fillId="2" borderId="11" xfId="0" applyFont="1" applyFill="1" applyBorder="1" applyProtection="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27" fillId="4" borderId="12" xfId="0" applyFont="1" applyFill="1" applyBorder="1" applyAlignment="1">
      <alignment horizontal="center"/>
    </xf>
    <xf numFmtId="0" fontId="27" fillId="4" borderId="9" xfId="0" applyFont="1" applyFill="1" applyBorder="1" applyAlignment="1">
      <alignment horizontal="center"/>
    </xf>
    <xf numFmtId="0" fontId="27" fillId="4" borderId="13" xfId="0" applyFont="1" applyFill="1" applyBorder="1" applyAlignment="1">
      <alignment horizontal="center"/>
    </xf>
    <xf numFmtId="0" fontId="18" fillId="4" borderId="3" xfId="0" applyFont="1" applyFill="1" applyBorder="1" applyAlignment="1">
      <alignment horizontal="left" vertical="top" wrapText="1"/>
    </xf>
    <xf numFmtId="0" fontId="15" fillId="2" borderId="3" xfId="0" applyFont="1" applyFill="1" applyBorder="1" applyAlignment="1" applyProtection="1">
      <alignment horizontal="center"/>
      <protection locked="0"/>
    </xf>
    <xf numFmtId="0" fontId="16" fillId="4" borderId="3" xfId="0" applyNumberFormat="1" applyFont="1" applyFill="1" applyBorder="1" applyAlignment="1" applyProtection="1">
      <alignment horizontal="center" vertical="top"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4" borderId="3" xfId="0" applyFont="1" applyFill="1" applyBorder="1" applyAlignment="1">
      <alignment horizontal="left" vertical="top" wrapText="1"/>
    </xf>
    <xf numFmtId="0" fontId="26" fillId="4" borderId="12" xfId="0" applyFont="1" applyFill="1" applyBorder="1" applyAlignment="1">
      <alignment horizontal="center"/>
    </xf>
    <xf numFmtId="0" fontId="26" fillId="4" borderId="9" xfId="0" applyFont="1" applyFill="1" applyBorder="1" applyAlignment="1">
      <alignment horizontal="center"/>
    </xf>
    <xf numFmtId="0" fontId="26" fillId="4" borderId="13" xfId="0" applyFont="1" applyFill="1" applyBorder="1" applyAlignment="1">
      <alignment horizontal="center"/>
    </xf>
    <xf numFmtId="0" fontId="12" fillId="4" borderId="3" xfId="0" applyNumberFormat="1" applyFont="1" applyFill="1" applyBorder="1" applyAlignment="1" applyProtection="1">
      <alignment horizontal="center" vertical="top" wrapText="1"/>
    </xf>
    <xf numFmtId="0" fontId="4" fillId="4" borderId="3" xfId="0" applyFont="1" applyFill="1" applyBorder="1" applyAlignment="1">
      <alignment horizontal="lef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4" borderId="44" xfId="0" applyFont="1" applyFill="1" applyBorder="1" applyAlignment="1">
      <alignment horizontal="center" vertical="top" wrapText="1"/>
    </xf>
    <xf numFmtId="0" fontId="13" fillId="4" borderId="19"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20" xfId="0" applyFont="1" applyFill="1" applyBorder="1" applyAlignment="1">
      <alignment horizontal="center" vertical="top"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4" fillId="0" borderId="0" xfId="0" applyFont="1" applyFill="1" applyBorder="1" applyAlignment="1">
      <alignment horizontal="center"/>
    </xf>
    <xf numFmtId="0" fontId="4" fillId="4" borderId="13" xfId="0" applyFont="1" applyFill="1" applyBorder="1" applyAlignment="1">
      <alignment horizontal="left" vertical="top" wrapText="1"/>
    </xf>
    <xf numFmtId="0" fontId="26" fillId="4" borderId="3" xfId="0" applyFont="1" applyFill="1" applyBorder="1" applyAlignment="1">
      <alignment horizontal="center"/>
    </xf>
    <xf numFmtId="0" fontId="11" fillId="4" borderId="3" xfId="0" applyFont="1" applyFill="1" applyBorder="1" applyAlignment="1">
      <alignment horizontal="center" vertical="top" wrapText="1"/>
    </xf>
    <xf numFmtId="0" fontId="4" fillId="4" borderId="12" xfId="0" applyFont="1" applyFill="1" applyBorder="1" applyAlignment="1">
      <alignment horizontal="left" vertical="top" wrapText="1"/>
    </xf>
    <xf numFmtId="0" fontId="4" fillId="4" borderId="29" xfId="0" applyFont="1" applyFill="1" applyBorder="1" applyAlignment="1">
      <alignment horizontal="center"/>
    </xf>
    <xf numFmtId="0" fontId="4" fillId="4" borderId="48" xfId="0" applyFont="1" applyFill="1" applyBorder="1" applyAlignment="1">
      <alignment horizontal="center"/>
    </xf>
    <xf numFmtId="0" fontId="4" fillId="4" borderId="52" xfId="0" applyFont="1" applyFill="1" applyBorder="1" applyAlignment="1">
      <alignment horizontal="center"/>
    </xf>
    <xf numFmtId="0" fontId="4" fillId="4" borderId="30" xfId="0" applyFont="1" applyFill="1" applyBorder="1" applyAlignment="1">
      <alignment horizontal="center"/>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10" fillId="4" borderId="3" xfId="0" applyFont="1" applyFill="1" applyBorder="1" applyAlignment="1">
      <alignment horizontal="center"/>
    </xf>
    <xf numFmtId="0" fontId="3" fillId="0" borderId="0" xfId="0" applyFont="1" applyAlignment="1">
      <alignment horizontal="left" wrapText="1"/>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left"/>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3" fillId="4" borderId="3" xfId="0" applyFont="1" applyFill="1" applyBorder="1" applyAlignment="1">
      <alignment horizontal="left"/>
    </xf>
    <xf numFmtId="44" fontId="4" fillId="4" borderId="38" xfId="1" applyFont="1" applyFill="1" applyBorder="1" applyAlignment="1">
      <alignment horizontal="center"/>
    </xf>
    <xf numFmtId="44" fontId="4" fillId="4" borderId="41" xfId="1" applyFont="1" applyFill="1" applyBorder="1" applyAlignment="1">
      <alignment horizontal="center"/>
    </xf>
    <xf numFmtId="44" fontId="4" fillId="4" borderId="36" xfId="1"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28" xfId="0" applyFont="1" applyFill="1" applyBorder="1" applyAlignment="1">
      <alignment horizontal="center"/>
    </xf>
    <xf numFmtId="44" fontId="4" fillId="4" borderId="42" xfId="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28" fillId="4" borderId="3"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5" fillId="4" borderId="3" xfId="0" applyFont="1" applyFill="1" applyBorder="1" applyAlignment="1">
      <alignment horizontal="center" vertical="center"/>
    </xf>
    <xf numFmtId="0" fontId="29" fillId="4" borderId="3" xfId="0" applyFont="1" applyFill="1" applyBorder="1" applyAlignment="1">
      <alignment horizontal="left" vertical="top" wrapText="1"/>
    </xf>
    <xf numFmtId="0" fontId="23" fillId="4" borderId="3" xfId="0" applyFont="1" applyFill="1" applyBorder="1" applyAlignment="1">
      <alignment horizontal="center" vertical="center" wrapText="1"/>
    </xf>
    <xf numFmtId="0" fontId="3" fillId="0" borderId="12"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1" fillId="4" borderId="3" xfId="0" applyFont="1" applyFill="1" applyBorder="1" applyAlignment="1">
      <alignment horizontal="center" wrapText="1"/>
    </xf>
    <xf numFmtId="0" fontId="3" fillId="2" borderId="3" xfId="0" applyFont="1" applyFill="1" applyBorder="1" applyAlignment="1" applyProtection="1">
      <alignment horizontal="left" wrapText="1"/>
      <protection locked="0"/>
    </xf>
    <xf numFmtId="0" fontId="13" fillId="4" borderId="3" xfId="0" applyFont="1" applyFill="1" applyBorder="1" applyAlignment="1">
      <alignment horizontal="center" vertical="top" wrapText="1"/>
    </xf>
    <xf numFmtId="0" fontId="4" fillId="4" borderId="3" xfId="0" applyFont="1" applyFill="1" applyBorder="1" applyAlignment="1">
      <alignment horizontal="center" vertical="center" wrapText="1"/>
    </xf>
    <xf numFmtId="0" fontId="3" fillId="2" borderId="3" xfId="0" applyFont="1" applyFill="1" applyBorder="1" applyAlignment="1" applyProtection="1">
      <alignment horizontal="left" vertical="top" wrapText="1"/>
      <protection locked="0"/>
    </xf>
    <xf numFmtId="0" fontId="4" fillId="4" borderId="3" xfId="0" applyFont="1" applyFill="1" applyBorder="1" applyAlignment="1">
      <alignment horizontal="center" vertical="center"/>
    </xf>
    <xf numFmtId="44" fontId="4" fillId="4" borderId="3" xfId="0" applyNumberFormat="1" applyFont="1" applyFill="1" applyBorder="1" applyAlignment="1">
      <alignment horizontal="center" vertical="center" wrapText="1"/>
    </xf>
    <xf numFmtId="44" fontId="4" fillId="4" borderId="3" xfId="0" applyNumberFormat="1" applyFont="1" applyFill="1" applyBorder="1" applyAlignment="1">
      <alignment horizontal="center" wrapText="1"/>
    </xf>
    <xf numFmtId="0" fontId="4" fillId="4" borderId="3" xfId="0" applyFont="1" applyFill="1" applyBorder="1" applyAlignment="1">
      <alignment horizontal="center" wrapText="1"/>
    </xf>
    <xf numFmtId="0" fontId="4" fillId="4" borderId="3"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11" fillId="4" borderId="3" xfId="0" applyFont="1" applyFill="1" applyBorder="1" applyAlignment="1" applyProtection="1">
      <alignment horizontal="center"/>
    </xf>
    <xf numFmtId="0" fontId="13" fillId="4" borderId="3" xfId="0" applyFont="1" applyFill="1" applyBorder="1" applyAlignment="1" applyProtection="1">
      <alignment horizontal="center" vertical="top" wrapText="1"/>
    </xf>
    <xf numFmtId="0" fontId="3" fillId="2" borderId="3" xfId="0" applyFont="1" applyFill="1" applyBorder="1" applyAlignment="1" applyProtection="1">
      <alignment vertical="top" wrapText="1"/>
      <protection locked="0"/>
    </xf>
    <xf numFmtId="0" fontId="11" fillId="4" borderId="3" xfId="0" applyFont="1" applyFill="1" applyBorder="1" applyAlignment="1">
      <alignment horizontal="center"/>
    </xf>
    <xf numFmtId="0" fontId="25" fillId="7" borderId="0" xfId="0" applyFont="1" applyFill="1" applyAlignment="1">
      <alignment horizontal="left" vertical="center" wrapText="1"/>
    </xf>
    <xf numFmtId="0" fontId="25" fillId="7" borderId="0" xfId="0" applyFont="1" applyFill="1" applyAlignment="1">
      <alignment horizontal="left" vertical="center" indent="4"/>
    </xf>
    <xf numFmtId="0" fontId="25" fillId="7" borderId="0" xfId="0" applyFont="1" applyFill="1" applyAlignment="1">
      <alignment horizontal="left" vertical="center" wrapText="1" indent="4"/>
    </xf>
    <xf numFmtId="0" fontId="25" fillId="7" borderId="0" xfId="0" applyFont="1" applyFill="1" applyAlignment="1">
      <alignment vertical="center" wrapText="1"/>
    </xf>
    <xf numFmtId="0" fontId="25" fillId="7" borderId="0" xfId="0" applyFont="1" applyFill="1" applyAlignment="1">
      <alignment horizontal="left" vertical="center" wrapText="1" indent="5"/>
    </xf>
    <xf numFmtId="0" fontId="29" fillId="7" borderId="0" xfId="0" applyFont="1" applyFill="1" applyAlignment="1">
      <alignment horizontal="center" vertical="center"/>
    </xf>
    <xf numFmtId="0" fontId="33" fillId="7" borderId="0" xfId="0" applyFont="1" applyFill="1" applyAlignment="1">
      <alignment horizontal="left" vertical="center"/>
    </xf>
    <xf numFmtId="0" fontId="33" fillId="7" borderId="0" xfId="0" applyFont="1" applyFill="1" applyAlignment="1">
      <alignment horizontal="left" vertical="center" wrapText="1"/>
    </xf>
    <xf numFmtId="0" fontId="3"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6" fillId="0" borderId="3" xfId="0" applyFont="1" applyBorder="1" applyAlignment="1">
      <alignment horizontal="left"/>
    </xf>
    <xf numFmtId="0" fontId="14" fillId="0" borderId="3" xfId="0" applyFont="1" applyBorder="1" applyAlignment="1">
      <alignment horizontal="left" vertical="top" wrapText="1"/>
    </xf>
    <xf numFmtId="0" fontId="6" fillId="0" borderId="3" xfId="0" applyFont="1" applyBorder="1" applyAlignment="1">
      <alignment horizontal="left"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3" fillId="0" borderId="3" xfId="0" applyFont="1" applyBorder="1" applyAlignment="1">
      <alignment horizontal="left" vertical="top" wrapText="1"/>
    </xf>
    <xf numFmtId="0" fontId="7" fillId="0" borderId="3" xfId="0" applyFont="1" applyBorder="1" applyAlignment="1">
      <alignment horizontal="left" vertical="top" wrapText="1"/>
    </xf>
    <xf numFmtId="0" fontId="4" fillId="0" borderId="3" xfId="0" applyFont="1" applyBorder="1" applyAlignment="1">
      <alignment horizontal="left" vertical="top" wrapText="1"/>
    </xf>
  </cellXfs>
  <cellStyles count="3">
    <cellStyle name="Currency" xfId="1" builtinId="4"/>
    <cellStyle name="Normal" xfId="0" builtinId="0"/>
    <cellStyle name="Percent" xfId="2" builtinId="5"/>
  </cellStyles>
  <dxfs count="43">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ill>
        <patternFill>
          <bgColor theme="7" tint="0.59996337778862885"/>
        </patternFill>
      </fill>
    </dxf>
    <dxf>
      <fill>
        <patternFill>
          <bgColor rgb="FFEE918A"/>
        </patternFill>
      </fill>
    </dxf>
    <dxf>
      <fill>
        <patternFill>
          <bgColor rgb="FFEE918A"/>
        </patternFill>
      </fill>
    </dxf>
    <dxf>
      <fill>
        <patternFill>
          <bgColor theme="7" tint="0.59996337778862885"/>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font>
        <b/>
        <i val="0"/>
        <u val="none"/>
      </font>
      <border>
        <bottom style="thin">
          <color auto="1"/>
        </bottom>
      </border>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s>
  <tableStyles count="0" defaultTableStyle="TableStyleMedium2" defaultPivotStyle="PivotStyleLight16"/>
  <colors>
    <mruColors>
      <color rgb="FF009900"/>
      <color rgb="FFEE918A"/>
      <color rgb="FFEB9999"/>
      <color rgb="FFFF9999"/>
      <color rgb="FFFF7C80"/>
      <color rgb="FF1C1C1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4_2">
  <dgm:title val=""/>
  <dgm:desc val=""/>
  <dgm:catLst>
    <dgm:cat type="accent4" pri="11200"/>
  </dgm:catLst>
  <dgm:styleLbl name="node0">
    <dgm:fillClrLst meth="repeat">
      <a:schemeClr val="accent4"/>
    </dgm:fillClrLst>
    <dgm:linClrLst meth="repeat">
      <a:schemeClr val="lt1"/>
    </dgm:linClrLst>
    <dgm:effectClrLst/>
    <dgm:txLinClrLst/>
    <dgm:txFillClrLst/>
    <dgm:txEffectClrLst/>
  </dgm:styleLbl>
  <dgm:styleLbl name="node1">
    <dgm:fillClrLst meth="repeat">
      <a:schemeClr val="accent4"/>
    </dgm:fillClrLst>
    <dgm:linClrLst meth="repeat">
      <a:schemeClr val="lt1"/>
    </dgm:linClrLst>
    <dgm:effectClrLst/>
    <dgm:txLinClrLst/>
    <dgm:txFillClrLst/>
    <dgm:txEffectClrLst/>
  </dgm:styleLbl>
  <dgm:styleLbl name="alignNode1">
    <dgm:fillClrLst meth="repeat">
      <a:schemeClr val="accent4"/>
    </dgm:fillClrLst>
    <dgm:linClrLst meth="repeat">
      <a:schemeClr val="accent4"/>
    </dgm:linClrLst>
    <dgm:effectClrLst/>
    <dgm:txLinClrLst/>
    <dgm:txFillClrLst/>
    <dgm:txEffectClrLst/>
  </dgm:styleLbl>
  <dgm:styleLbl name="lnNode1">
    <dgm:fillClrLst meth="repeat">
      <a:schemeClr val="accent4"/>
    </dgm:fillClrLst>
    <dgm:linClrLst meth="repeat">
      <a:schemeClr val="lt1"/>
    </dgm:linClrLst>
    <dgm:effectClrLst/>
    <dgm:txLinClrLst/>
    <dgm:txFillClrLst/>
    <dgm:txEffectClrLst/>
  </dgm:styleLbl>
  <dgm:styleLbl name="vennNode1">
    <dgm:fillClrLst meth="repeat">
      <a:schemeClr val="accent4">
        <a:alpha val="50000"/>
      </a:schemeClr>
    </dgm:fillClrLst>
    <dgm:linClrLst meth="repeat">
      <a:schemeClr val="lt1"/>
    </dgm:linClrLst>
    <dgm:effectClrLst/>
    <dgm:txLinClrLst/>
    <dgm:txFillClrLst/>
    <dgm:txEffectClrLst/>
  </dgm:styleLbl>
  <dgm:styleLbl name="node2">
    <dgm:fillClrLst meth="repeat">
      <a:schemeClr val="accent4"/>
    </dgm:fillClrLst>
    <dgm:linClrLst meth="repeat">
      <a:schemeClr val="lt1"/>
    </dgm:linClrLst>
    <dgm:effectClrLst/>
    <dgm:txLinClrLst/>
    <dgm:txFillClrLst/>
    <dgm:txEffectClrLst/>
  </dgm:styleLbl>
  <dgm:styleLbl name="node3">
    <dgm:fillClrLst meth="repeat">
      <a:schemeClr val="accent4"/>
    </dgm:fillClrLst>
    <dgm:linClrLst meth="repeat">
      <a:schemeClr val="lt1"/>
    </dgm:linClrLst>
    <dgm:effectClrLst/>
    <dgm:txLinClrLst/>
    <dgm:txFillClrLst/>
    <dgm:txEffectClrLst/>
  </dgm:styleLbl>
  <dgm:styleLbl name="node4">
    <dgm:fillClrLst meth="repeat">
      <a:schemeClr val="accent4"/>
    </dgm:fillClrLst>
    <dgm:linClrLst meth="repeat">
      <a:schemeClr val="lt1"/>
    </dgm:linClrLst>
    <dgm:effectClrLst/>
    <dgm:txLinClrLst/>
    <dgm:txFillClrLst/>
    <dgm:txEffectClrLst/>
  </dgm:styleLbl>
  <dgm:styleLbl name="f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dgm:linClrLst>
    <dgm:effectClrLst/>
    <dgm:txLinClrLst/>
    <dgm:txFillClrLst/>
    <dgm:txEffectClrLst/>
  </dgm:styleLbl>
  <dgm:styleLbl name="asst1">
    <dgm:fillClrLst meth="repeat">
      <a:schemeClr val="accent4"/>
    </dgm:fillClrLst>
    <dgm:linClrLst meth="repeat">
      <a:schemeClr val="lt1"/>
    </dgm:linClrLst>
    <dgm:effectClrLst/>
    <dgm:txLinClrLst/>
    <dgm:txFillClrLst/>
    <dgm:txEffectClrLst/>
  </dgm:styleLbl>
  <dgm:styleLbl name="asst2">
    <dgm:fillClrLst meth="repeat">
      <a:schemeClr val="accent4"/>
    </dgm:fillClrLst>
    <dgm:linClrLst meth="repeat">
      <a:schemeClr val="lt1"/>
    </dgm:linClrLst>
    <dgm:effectClrLst/>
    <dgm:txLinClrLst/>
    <dgm:txFillClrLst/>
    <dgm:txEffectClrLst/>
  </dgm:styleLbl>
  <dgm:styleLbl name="asst3">
    <dgm:fillClrLst meth="repeat">
      <a:schemeClr val="accent4"/>
    </dgm:fillClrLst>
    <dgm:linClrLst meth="repeat">
      <a:schemeClr val="lt1"/>
    </dgm:linClrLst>
    <dgm:effectClrLst/>
    <dgm:txLinClrLst/>
    <dgm:txFillClrLst/>
    <dgm:txEffectClrLst/>
  </dgm:styleLbl>
  <dgm:styleLbl name="asst4">
    <dgm:fillClrLst meth="repeat">
      <a:schemeClr val="accent4"/>
    </dgm:fillClrLst>
    <dgm:linClrLst meth="repeat">
      <a:schemeClr val="lt1"/>
    </dgm:linClrLst>
    <dgm:effectClrLst/>
    <dgm:txLinClrLst/>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meth="repeat">
      <a:schemeClr val="lt1"/>
    </dgm:txFillClrLst>
    <dgm:txEffectClrLst/>
  </dgm:styleLbl>
  <dgm:styleLbl name="parChTrans2D2">
    <dgm:fillClrLst meth="repeat">
      <a:schemeClr val="accent4"/>
    </dgm:fillClrLst>
    <dgm:linClrLst meth="repeat">
      <a:schemeClr val="accent4"/>
    </dgm:linClrLst>
    <dgm:effectClrLst/>
    <dgm:txLinClrLst/>
    <dgm:txFillClrLst meth="repeat">
      <a:schemeClr val="lt1"/>
    </dgm:txFillClrLst>
    <dgm:txEffectClrLst/>
  </dgm:styleLbl>
  <dgm:styleLbl name="parChTrans2D3">
    <dgm:fillClrLst meth="repeat">
      <a:schemeClr val="accent4"/>
    </dgm:fillClrLst>
    <dgm:linClrLst meth="repeat">
      <a:schemeClr val="accent4"/>
    </dgm:linClrLst>
    <dgm:effectClrLst/>
    <dgm:txLinClrLst/>
    <dgm:txFillClrLst meth="repeat">
      <a:schemeClr val="lt1"/>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align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b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8D91D8C-BD47-4682-85AB-F3BD7799934F}" type="doc">
      <dgm:prSet loTypeId="urn:microsoft.com/office/officeart/2005/8/layout/orgChart1" loCatId="hierarchy" qsTypeId="urn:microsoft.com/office/officeart/2005/8/quickstyle/simple3" qsCatId="simple" csTypeId="urn:microsoft.com/office/officeart/2005/8/colors/accent4_2" csCatId="accent4" phldr="1"/>
      <dgm:spPr/>
      <dgm:t>
        <a:bodyPr/>
        <a:lstStyle/>
        <a:p>
          <a:endParaRPr lang="en-US"/>
        </a:p>
      </dgm:t>
    </dgm:pt>
    <dgm:pt modelId="{83587691-B8EC-4FBB-B5EB-9671CA81B58F}">
      <dgm:prSet phldrT="[Text]"/>
      <dgm:spPr/>
      <dgm:t>
        <a:bodyPr/>
        <a:lstStyle/>
        <a:p>
          <a:r>
            <a:rPr lang="en-US"/>
            <a:t>CEO...</a:t>
          </a:r>
        </a:p>
      </dgm:t>
    </dgm:pt>
    <dgm:pt modelId="{91E1EED4-DDEC-4FC7-8162-9879B269820F}" type="parTrans" cxnId="{4738334D-A1FB-4C54-84A7-4D3742338AC3}">
      <dgm:prSet/>
      <dgm:spPr/>
      <dgm:t>
        <a:bodyPr/>
        <a:lstStyle/>
        <a:p>
          <a:endParaRPr lang="en-US"/>
        </a:p>
      </dgm:t>
    </dgm:pt>
    <dgm:pt modelId="{95535D56-1850-463D-A2AD-D94382DCD069}" type="sibTrans" cxnId="{4738334D-A1FB-4C54-84A7-4D3742338AC3}">
      <dgm:prSet/>
      <dgm:spPr/>
      <dgm:t>
        <a:bodyPr/>
        <a:lstStyle/>
        <a:p>
          <a:endParaRPr lang="en-US"/>
        </a:p>
      </dgm:t>
    </dgm:pt>
    <dgm:pt modelId="{BC3C2E5F-540B-4C0C-95C6-2B522FFD16D8}">
      <dgm:prSet phldrT="[Text]"/>
      <dgm:spPr/>
      <dgm:t>
        <a:bodyPr/>
        <a:lstStyle/>
        <a:p>
          <a:r>
            <a:rPr lang="en-US"/>
            <a:t>Team A</a:t>
          </a:r>
        </a:p>
      </dgm:t>
    </dgm:pt>
    <dgm:pt modelId="{0CDD0F84-E150-4178-9939-5A719CE27820}" type="parTrans" cxnId="{E35DEC7F-8F09-4EA0-8BE5-C5BE5769DD01}">
      <dgm:prSet/>
      <dgm:spPr/>
      <dgm:t>
        <a:bodyPr/>
        <a:lstStyle/>
        <a:p>
          <a:endParaRPr lang="en-US"/>
        </a:p>
      </dgm:t>
    </dgm:pt>
    <dgm:pt modelId="{945BEA3B-99A6-42EE-AF37-CBB462033005}" type="sibTrans" cxnId="{E35DEC7F-8F09-4EA0-8BE5-C5BE5769DD01}">
      <dgm:prSet/>
      <dgm:spPr/>
      <dgm:t>
        <a:bodyPr/>
        <a:lstStyle/>
        <a:p>
          <a:endParaRPr lang="en-US"/>
        </a:p>
      </dgm:t>
    </dgm:pt>
    <dgm:pt modelId="{2965E717-2E5B-4C64-8A77-492C793F6ACC}">
      <dgm:prSet phldrT="[Text]"/>
      <dgm:spPr/>
      <dgm:t>
        <a:bodyPr/>
        <a:lstStyle/>
        <a:p>
          <a:r>
            <a:rPr lang="en-US"/>
            <a:t>Team B</a:t>
          </a:r>
        </a:p>
      </dgm:t>
    </dgm:pt>
    <dgm:pt modelId="{BE953F74-04F3-4FAA-A4C6-89E50F54CEF2}" type="parTrans" cxnId="{472BA850-E032-40B8-95A7-50E1923F88D1}">
      <dgm:prSet/>
      <dgm:spPr/>
      <dgm:t>
        <a:bodyPr/>
        <a:lstStyle/>
        <a:p>
          <a:endParaRPr lang="en-US"/>
        </a:p>
      </dgm:t>
    </dgm:pt>
    <dgm:pt modelId="{33F8DA14-D462-4E03-A8A7-30E11D8E23B2}" type="sibTrans" cxnId="{472BA850-E032-40B8-95A7-50E1923F88D1}">
      <dgm:prSet/>
      <dgm:spPr/>
      <dgm:t>
        <a:bodyPr/>
        <a:lstStyle/>
        <a:p>
          <a:endParaRPr lang="en-US"/>
        </a:p>
      </dgm:t>
    </dgm:pt>
    <dgm:pt modelId="{032F1FDD-BEA3-4785-92EE-3105C7E76B21}">
      <dgm:prSet phldrT="[Text]"/>
      <dgm:spPr/>
      <dgm:t>
        <a:bodyPr/>
        <a:lstStyle/>
        <a:p>
          <a:r>
            <a:rPr lang="en-US"/>
            <a:t>Team C</a:t>
          </a:r>
        </a:p>
      </dgm:t>
    </dgm:pt>
    <dgm:pt modelId="{5489BD6A-393B-4E20-8D7C-D4E9B36BA649}" type="parTrans" cxnId="{4A8832EB-4A95-4D1C-8C3C-71EA3A3B1F35}">
      <dgm:prSet/>
      <dgm:spPr/>
      <dgm:t>
        <a:bodyPr/>
        <a:lstStyle/>
        <a:p>
          <a:endParaRPr lang="en-US"/>
        </a:p>
      </dgm:t>
    </dgm:pt>
    <dgm:pt modelId="{39746241-089B-4B7F-91A9-EA2FE164611D}" type="sibTrans" cxnId="{4A8832EB-4A95-4D1C-8C3C-71EA3A3B1F35}">
      <dgm:prSet/>
      <dgm:spPr/>
      <dgm:t>
        <a:bodyPr/>
        <a:lstStyle/>
        <a:p>
          <a:endParaRPr lang="en-US"/>
        </a:p>
      </dgm:t>
    </dgm:pt>
    <dgm:pt modelId="{86D6EF92-CAC1-4B05-BB26-6018647759BB}">
      <dgm:prSet phldrT="[Text]"/>
      <dgm:spPr/>
      <dgm:t>
        <a:bodyPr/>
        <a:lstStyle/>
        <a:p>
          <a:r>
            <a:rPr lang="en-US"/>
            <a:t>Employee 1</a:t>
          </a:r>
        </a:p>
      </dgm:t>
    </dgm:pt>
    <dgm:pt modelId="{2A02012E-607B-4549-B140-9458012F3721}" type="parTrans" cxnId="{35C46E97-072D-48B5-9523-3A4925F269B7}">
      <dgm:prSet/>
      <dgm:spPr/>
      <dgm:t>
        <a:bodyPr/>
        <a:lstStyle/>
        <a:p>
          <a:endParaRPr lang="en-US"/>
        </a:p>
      </dgm:t>
    </dgm:pt>
    <dgm:pt modelId="{937E8125-DF43-475F-A92B-5DF9BBFA8732}" type="sibTrans" cxnId="{35C46E97-072D-48B5-9523-3A4925F269B7}">
      <dgm:prSet/>
      <dgm:spPr/>
      <dgm:t>
        <a:bodyPr/>
        <a:lstStyle/>
        <a:p>
          <a:endParaRPr lang="en-US"/>
        </a:p>
      </dgm:t>
    </dgm:pt>
    <dgm:pt modelId="{3BEC59DE-7343-4A16-8CB0-3D264C987ACD}">
      <dgm:prSet phldrT="[Text]"/>
      <dgm:spPr/>
      <dgm:t>
        <a:bodyPr/>
        <a:lstStyle/>
        <a:p>
          <a:r>
            <a:rPr lang="en-US"/>
            <a:t>Employee 2</a:t>
          </a:r>
        </a:p>
      </dgm:t>
    </dgm:pt>
    <dgm:pt modelId="{3414957D-A3B9-4B0B-9D24-9148A50DCB37}" type="parTrans" cxnId="{9D44467B-7574-46A4-AE8B-BC885D319996}">
      <dgm:prSet/>
      <dgm:spPr/>
      <dgm:t>
        <a:bodyPr/>
        <a:lstStyle/>
        <a:p>
          <a:endParaRPr lang="en-US"/>
        </a:p>
      </dgm:t>
    </dgm:pt>
    <dgm:pt modelId="{6BF16726-31A9-436D-8954-6106D07D9D4E}" type="sibTrans" cxnId="{9D44467B-7574-46A4-AE8B-BC885D319996}">
      <dgm:prSet/>
      <dgm:spPr/>
      <dgm:t>
        <a:bodyPr/>
        <a:lstStyle/>
        <a:p>
          <a:endParaRPr lang="en-US"/>
        </a:p>
      </dgm:t>
    </dgm:pt>
    <dgm:pt modelId="{B21D44F4-B3F0-41FD-BA1A-C67288A0EE45}">
      <dgm:prSet phldrT="[Text]"/>
      <dgm:spPr/>
      <dgm:t>
        <a:bodyPr/>
        <a:lstStyle/>
        <a:p>
          <a:r>
            <a:rPr lang="en-US"/>
            <a:t>Employee 3</a:t>
          </a:r>
        </a:p>
      </dgm:t>
    </dgm:pt>
    <dgm:pt modelId="{C5D3FD5F-5A96-4209-BF40-9AB8404B8295}" type="parTrans" cxnId="{5D7A9587-5B42-4DFE-8972-E83D4767F21C}">
      <dgm:prSet/>
      <dgm:spPr/>
      <dgm:t>
        <a:bodyPr/>
        <a:lstStyle/>
        <a:p>
          <a:endParaRPr lang="en-US"/>
        </a:p>
      </dgm:t>
    </dgm:pt>
    <dgm:pt modelId="{99EF1B7F-FB33-4B38-8A30-A10D9192C3E5}" type="sibTrans" cxnId="{5D7A9587-5B42-4DFE-8972-E83D4767F21C}">
      <dgm:prSet/>
      <dgm:spPr/>
      <dgm:t>
        <a:bodyPr/>
        <a:lstStyle/>
        <a:p>
          <a:endParaRPr lang="en-US"/>
        </a:p>
      </dgm:t>
    </dgm:pt>
    <dgm:pt modelId="{D0AB1956-BE45-4D54-A574-8C113A92D8EB}">
      <dgm:prSet phldrT="[Text]"/>
      <dgm:spPr/>
      <dgm:t>
        <a:bodyPr/>
        <a:lstStyle/>
        <a:p>
          <a:r>
            <a:rPr lang="en-US"/>
            <a:t>Employee 4</a:t>
          </a:r>
        </a:p>
      </dgm:t>
    </dgm:pt>
    <dgm:pt modelId="{57652626-3606-4B32-953D-5F96ED299AFC}" type="parTrans" cxnId="{012B0E07-28B4-4231-AA65-D457A0B0AF43}">
      <dgm:prSet/>
      <dgm:spPr/>
      <dgm:t>
        <a:bodyPr/>
        <a:lstStyle/>
        <a:p>
          <a:endParaRPr lang="en-US"/>
        </a:p>
      </dgm:t>
    </dgm:pt>
    <dgm:pt modelId="{E20DF812-7992-41B8-9C68-FF2668D7F9C4}" type="sibTrans" cxnId="{012B0E07-28B4-4231-AA65-D457A0B0AF43}">
      <dgm:prSet/>
      <dgm:spPr/>
      <dgm:t>
        <a:bodyPr/>
        <a:lstStyle/>
        <a:p>
          <a:endParaRPr lang="en-US"/>
        </a:p>
      </dgm:t>
    </dgm:pt>
    <dgm:pt modelId="{68730007-AC7B-4DA8-9881-70AE28685639}">
      <dgm:prSet phldrT="[Text]"/>
      <dgm:spPr/>
      <dgm:t>
        <a:bodyPr/>
        <a:lstStyle/>
        <a:p>
          <a:r>
            <a:rPr lang="en-US"/>
            <a:t>Employee 5</a:t>
          </a:r>
        </a:p>
      </dgm:t>
    </dgm:pt>
    <dgm:pt modelId="{65E3C169-9FC1-490E-8BC3-74FA53F7E917}" type="parTrans" cxnId="{847A9EC9-60EE-4ECD-A3A7-39BBD18E61B7}">
      <dgm:prSet/>
      <dgm:spPr/>
      <dgm:t>
        <a:bodyPr/>
        <a:lstStyle/>
        <a:p>
          <a:endParaRPr lang="en-US"/>
        </a:p>
      </dgm:t>
    </dgm:pt>
    <dgm:pt modelId="{2874F71F-7960-47B1-BC85-529CCF498ECE}" type="sibTrans" cxnId="{847A9EC9-60EE-4ECD-A3A7-39BBD18E61B7}">
      <dgm:prSet/>
      <dgm:spPr/>
      <dgm:t>
        <a:bodyPr/>
        <a:lstStyle/>
        <a:p>
          <a:endParaRPr lang="en-US"/>
        </a:p>
      </dgm:t>
    </dgm:pt>
    <dgm:pt modelId="{44DBBE63-5AB5-4328-B9D7-0106C97594A1}">
      <dgm:prSet phldrT="[Text]"/>
      <dgm:spPr/>
      <dgm:t>
        <a:bodyPr/>
        <a:lstStyle/>
        <a:p>
          <a:r>
            <a:rPr lang="en-US"/>
            <a:t>Employee 6</a:t>
          </a:r>
        </a:p>
      </dgm:t>
    </dgm:pt>
    <dgm:pt modelId="{9DD301BD-80DD-4711-9AB2-DA806656DB6C}" type="parTrans" cxnId="{7B5069B3-0135-43B5-B829-2E932B08E98D}">
      <dgm:prSet/>
      <dgm:spPr/>
      <dgm:t>
        <a:bodyPr/>
        <a:lstStyle/>
        <a:p>
          <a:endParaRPr lang="en-US"/>
        </a:p>
      </dgm:t>
    </dgm:pt>
    <dgm:pt modelId="{25E26E0F-BEF4-4716-B4C1-A09159106376}" type="sibTrans" cxnId="{7B5069B3-0135-43B5-B829-2E932B08E98D}">
      <dgm:prSet/>
      <dgm:spPr/>
      <dgm:t>
        <a:bodyPr/>
        <a:lstStyle/>
        <a:p>
          <a:endParaRPr lang="en-US"/>
        </a:p>
      </dgm:t>
    </dgm:pt>
    <dgm:pt modelId="{E20F9B00-03A0-4302-9940-D8711D3E8465}">
      <dgm:prSet phldrT="[Text]"/>
      <dgm:spPr/>
      <dgm:t>
        <a:bodyPr/>
        <a:lstStyle/>
        <a:p>
          <a:r>
            <a:rPr lang="en-US"/>
            <a:t>Employee 7</a:t>
          </a:r>
        </a:p>
      </dgm:t>
    </dgm:pt>
    <dgm:pt modelId="{2D8E2B99-8D24-4813-BA67-E23A4390DB20}" type="parTrans" cxnId="{B2B00C4F-D85E-45C8-AF23-A8DB2D397917}">
      <dgm:prSet/>
      <dgm:spPr/>
      <dgm:t>
        <a:bodyPr/>
        <a:lstStyle/>
        <a:p>
          <a:endParaRPr lang="en-US"/>
        </a:p>
      </dgm:t>
    </dgm:pt>
    <dgm:pt modelId="{E43FB6FE-2824-44E7-917A-10344BF45F84}" type="sibTrans" cxnId="{B2B00C4F-D85E-45C8-AF23-A8DB2D397917}">
      <dgm:prSet/>
      <dgm:spPr/>
      <dgm:t>
        <a:bodyPr/>
        <a:lstStyle/>
        <a:p>
          <a:endParaRPr lang="en-US"/>
        </a:p>
      </dgm:t>
    </dgm:pt>
    <dgm:pt modelId="{53539F40-02DB-4E65-ADCF-73C9722B18A8}">
      <dgm:prSet phldrT="[Text]"/>
      <dgm:spPr/>
      <dgm:t>
        <a:bodyPr/>
        <a:lstStyle/>
        <a:p>
          <a:r>
            <a:rPr lang="en-US"/>
            <a:t>Employee 8</a:t>
          </a:r>
        </a:p>
      </dgm:t>
    </dgm:pt>
    <dgm:pt modelId="{1A41B86F-BBE7-4545-B2BE-D7298BF8DDE4}" type="parTrans" cxnId="{E44F5A48-4B01-409D-AFD8-0DF97A5050C7}">
      <dgm:prSet/>
      <dgm:spPr/>
      <dgm:t>
        <a:bodyPr/>
        <a:lstStyle/>
        <a:p>
          <a:endParaRPr lang="en-US"/>
        </a:p>
      </dgm:t>
    </dgm:pt>
    <dgm:pt modelId="{529C1D92-9622-4DFA-9EF5-A8B1C1065D89}" type="sibTrans" cxnId="{E44F5A48-4B01-409D-AFD8-0DF97A5050C7}">
      <dgm:prSet/>
      <dgm:spPr/>
      <dgm:t>
        <a:bodyPr/>
        <a:lstStyle/>
        <a:p>
          <a:endParaRPr lang="en-US"/>
        </a:p>
      </dgm:t>
    </dgm:pt>
    <dgm:pt modelId="{C5B017F8-815B-4359-997B-95384A3F30D4}">
      <dgm:prSet phldrT="[Text]"/>
      <dgm:spPr/>
      <dgm:t>
        <a:bodyPr/>
        <a:lstStyle/>
        <a:p>
          <a:r>
            <a:rPr lang="en-US"/>
            <a:t>Employee 9</a:t>
          </a:r>
        </a:p>
      </dgm:t>
    </dgm:pt>
    <dgm:pt modelId="{BDD44688-A6C9-4359-902A-76B9CABD2932}" type="parTrans" cxnId="{85A01E83-7FB4-44C4-87A6-7C2624FBE717}">
      <dgm:prSet/>
      <dgm:spPr/>
      <dgm:t>
        <a:bodyPr/>
        <a:lstStyle/>
        <a:p>
          <a:endParaRPr lang="en-US"/>
        </a:p>
      </dgm:t>
    </dgm:pt>
    <dgm:pt modelId="{F6CDA544-5148-412D-BED7-C67189844FE3}" type="sibTrans" cxnId="{85A01E83-7FB4-44C4-87A6-7C2624FBE717}">
      <dgm:prSet/>
      <dgm:spPr/>
      <dgm:t>
        <a:bodyPr/>
        <a:lstStyle/>
        <a:p>
          <a:endParaRPr lang="en-US"/>
        </a:p>
      </dgm:t>
    </dgm:pt>
    <dgm:pt modelId="{F06CE732-3A58-4F87-98C7-50C0BFF19D59}" type="pres">
      <dgm:prSet presAssocID="{68D91D8C-BD47-4682-85AB-F3BD7799934F}" presName="hierChild1" presStyleCnt="0">
        <dgm:presLayoutVars>
          <dgm:orgChart val="1"/>
          <dgm:chPref val="1"/>
          <dgm:dir/>
          <dgm:animOne val="branch"/>
          <dgm:animLvl val="lvl"/>
          <dgm:resizeHandles/>
        </dgm:presLayoutVars>
      </dgm:prSet>
      <dgm:spPr/>
      <dgm:t>
        <a:bodyPr/>
        <a:lstStyle/>
        <a:p>
          <a:endParaRPr lang="en-US"/>
        </a:p>
      </dgm:t>
    </dgm:pt>
    <dgm:pt modelId="{727CBF1C-CAC5-450F-B478-CE08C0FE93F4}" type="pres">
      <dgm:prSet presAssocID="{83587691-B8EC-4FBB-B5EB-9671CA81B58F}" presName="hierRoot1" presStyleCnt="0">
        <dgm:presLayoutVars>
          <dgm:hierBranch val="init"/>
        </dgm:presLayoutVars>
      </dgm:prSet>
      <dgm:spPr/>
    </dgm:pt>
    <dgm:pt modelId="{389B5B84-86AE-4ACA-B69D-6DE4077F205F}" type="pres">
      <dgm:prSet presAssocID="{83587691-B8EC-4FBB-B5EB-9671CA81B58F}" presName="rootComposite1" presStyleCnt="0"/>
      <dgm:spPr/>
    </dgm:pt>
    <dgm:pt modelId="{3CDC0116-F7D2-46F3-838C-BCCC221920E6}" type="pres">
      <dgm:prSet presAssocID="{83587691-B8EC-4FBB-B5EB-9671CA81B58F}" presName="rootText1" presStyleLbl="node0" presStyleIdx="0" presStyleCnt="1">
        <dgm:presLayoutVars>
          <dgm:chPref val="3"/>
        </dgm:presLayoutVars>
      </dgm:prSet>
      <dgm:spPr/>
      <dgm:t>
        <a:bodyPr/>
        <a:lstStyle/>
        <a:p>
          <a:endParaRPr lang="en-US"/>
        </a:p>
      </dgm:t>
    </dgm:pt>
    <dgm:pt modelId="{892BDEC1-DB06-44E4-B148-49254C44BFCD}" type="pres">
      <dgm:prSet presAssocID="{83587691-B8EC-4FBB-B5EB-9671CA81B58F}" presName="rootConnector1" presStyleLbl="node1" presStyleIdx="0" presStyleCnt="0"/>
      <dgm:spPr/>
      <dgm:t>
        <a:bodyPr/>
        <a:lstStyle/>
        <a:p>
          <a:endParaRPr lang="en-US"/>
        </a:p>
      </dgm:t>
    </dgm:pt>
    <dgm:pt modelId="{07FDBDD5-0395-41D6-B112-CA69FEFCEC0E}" type="pres">
      <dgm:prSet presAssocID="{83587691-B8EC-4FBB-B5EB-9671CA81B58F}" presName="hierChild2" presStyleCnt="0"/>
      <dgm:spPr/>
    </dgm:pt>
    <dgm:pt modelId="{5B7ABA6A-0817-412B-BF9C-FCA99FC2C37D}" type="pres">
      <dgm:prSet presAssocID="{0CDD0F84-E150-4178-9939-5A719CE27820}" presName="Name37" presStyleLbl="parChTrans1D2" presStyleIdx="0" presStyleCnt="3"/>
      <dgm:spPr/>
      <dgm:t>
        <a:bodyPr/>
        <a:lstStyle/>
        <a:p>
          <a:endParaRPr lang="en-US"/>
        </a:p>
      </dgm:t>
    </dgm:pt>
    <dgm:pt modelId="{E650000C-C0AB-49CD-9629-8E0C37BBE148}" type="pres">
      <dgm:prSet presAssocID="{BC3C2E5F-540B-4C0C-95C6-2B522FFD16D8}" presName="hierRoot2" presStyleCnt="0">
        <dgm:presLayoutVars>
          <dgm:hierBranch val="init"/>
        </dgm:presLayoutVars>
      </dgm:prSet>
      <dgm:spPr/>
    </dgm:pt>
    <dgm:pt modelId="{29A9EE68-39AB-44ED-99D2-FEAA59F9FDC8}" type="pres">
      <dgm:prSet presAssocID="{BC3C2E5F-540B-4C0C-95C6-2B522FFD16D8}" presName="rootComposite" presStyleCnt="0"/>
      <dgm:spPr/>
    </dgm:pt>
    <dgm:pt modelId="{C37D436F-6E1F-4C7F-B241-EA33AFC9DA32}" type="pres">
      <dgm:prSet presAssocID="{BC3C2E5F-540B-4C0C-95C6-2B522FFD16D8}" presName="rootText" presStyleLbl="node2" presStyleIdx="0" presStyleCnt="3">
        <dgm:presLayoutVars>
          <dgm:chPref val="3"/>
        </dgm:presLayoutVars>
      </dgm:prSet>
      <dgm:spPr/>
      <dgm:t>
        <a:bodyPr/>
        <a:lstStyle/>
        <a:p>
          <a:endParaRPr lang="en-US"/>
        </a:p>
      </dgm:t>
    </dgm:pt>
    <dgm:pt modelId="{814CCCE0-F3AA-4D29-AED7-D00FF96C8B52}" type="pres">
      <dgm:prSet presAssocID="{BC3C2E5F-540B-4C0C-95C6-2B522FFD16D8}" presName="rootConnector" presStyleLbl="node2" presStyleIdx="0" presStyleCnt="3"/>
      <dgm:spPr/>
      <dgm:t>
        <a:bodyPr/>
        <a:lstStyle/>
        <a:p>
          <a:endParaRPr lang="en-US"/>
        </a:p>
      </dgm:t>
    </dgm:pt>
    <dgm:pt modelId="{C0A0EE5F-1035-49E7-85B8-F807BFAD89B1}" type="pres">
      <dgm:prSet presAssocID="{BC3C2E5F-540B-4C0C-95C6-2B522FFD16D8}" presName="hierChild4" presStyleCnt="0"/>
      <dgm:spPr/>
    </dgm:pt>
    <dgm:pt modelId="{56378B82-BA37-44EA-929B-563552AD31CC}" type="pres">
      <dgm:prSet presAssocID="{2A02012E-607B-4549-B140-9458012F3721}" presName="Name37" presStyleLbl="parChTrans1D3" presStyleIdx="0" presStyleCnt="9"/>
      <dgm:spPr/>
      <dgm:t>
        <a:bodyPr/>
        <a:lstStyle/>
        <a:p>
          <a:endParaRPr lang="en-US"/>
        </a:p>
      </dgm:t>
    </dgm:pt>
    <dgm:pt modelId="{A67E917B-F373-4284-A0AC-AC58A20A1D51}" type="pres">
      <dgm:prSet presAssocID="{86D6EF92-CAC1-4B05-BB26-6018647759BB}" presName="hierRoot2" presStyleCnt="0">
        <dgm:presLayoutVars>
          <dgm:hierBranch val="init"/>
        </dgm:presLayoutVars>
      </dgm:prSet>
      <dgm:spPr/>
    </dgm:pt>
    <dgm:pt modelId="{7BBEC23B-E303-4095-90BE-D9B719FDB204}" type="pres">
      <dgm:prSet presAssocID="{86D6EF92-CAC1-4B05-BB26-6018647759BB}" presName="rootComposite" presStyleCnt="0"/>
      <dgm:spPr/>
    </dgm:pt>
    <dgm:pt modelId="{F99413C6-EDF8-47F0-BCFE-9830CEB69D07}" type="pres">
      <dgm:prSet presAssocID="{86D6EF92-CAC1-4B05-BB26-6018647759BB}" presName="rootText" presStyleLbl="node3" presStyleIdx="0" presStyleCnt="9">
        <dgm:presLayoutVars>
          <dgm:chPref val="3"/>
        </dgm:presLayoutVars>
      </dgm:prSet>
      <dgm:spPr/>
      <dgm:t>
        <a:bodyPr/>
        <a:lstStyle/>
        <a:p>
          <a:endParaRPr lang="en-US"/>
        </a:p>
      </dgm:t>
    </dgm:pt>
    <dgm:pt modelId="{DE9AF16F-0B40-4720-88F4-DE16922035FC}" type="pres">
      <dgm:prSet presAssocID="{86D6EF92-CAC1-4B05-BB26-6018647759BB}" presName="rootConnector" presStyleLbl="node3" presStyleIdx="0" presStyleCnt="9"/>
      <dgm:spPr/>
      <dgm:t>
        <a:bodyPr/>
        <a:lstStyle/>
        <a:p>
          <a:endParaRPr lang="en-US"/>
        </a:p>
      </dgm:t>
    </dgm:pt>
    <dgm:pt modelId="{B7B3E6D4-298B-498F-B8E8-B09E8E4DBBDF}" type="pres">
      <dgm:prSet presAssocID="{86D6EF92-CAC1-4B05-BB26-6018647759BB}" presName="hierChild4" presStyleCnt="0"/>
      <dgm:spPr/>
    </dgm:pt>
    <dgm:pt modelId="{F3A91943-D40D-4A5A-9766-497663C7DB09}" type="pres">
      <dgm:prSet presAssocID="{86D6EF92-CAC1-4B05-BB26-6018647759BB}" presName="hierChild5" presStyleCnt="0"/>
      <dgm:spPr/>
    </dgm:pt>
    <dgm:pt modelId="{17F18C7E-6578-457B-B212-2A661BA9F1EB}" type="pres">
      <dgm:prSet presAssocID="{3414957D-A3B9-4B0B-9D24-9148A50DCB37}" presName="Name37" presStyleLbl="parChTrans1D3" presStyleIdx="1" presStyleCnt="9"/>
      <dgm:spPr/>
      <dgm:t>
        <a:bodyPr/>
        <a:lstStyle/>
        <a:p>
          <a:endParaRPr lang="en-US"/>
        </a:p>
      </dgm:t>
    </dgm:pt>
    <dgm:pt modelId="{A18DB607-EE3C-406A-AA6F-58F2AF740DC0}" type="pres">
      <dgm:prSet presAssocID="{3BEC59DE-7343-4A16-8CB0-3D264C987ACD}" presName="hierRoot2" presStyleCnt="0">
        <dgm:presLayoutVars>
          <dgm:hierBranch val="init"/>
        </dgm:presLayoutVars>
      </dgm:prSet>
      <dgm:spPr/>
    </dgm:pt>
    <dgm:pt modelId="{12DFC56D-0197-48CD-BC1E-CE46EC954EB5}" type="pres">
      <dgm:prSet presAssocID="{3BEC59DE-7343-4A16-8CB0-3D264C987ACD}" presName="rootComposite" presStyleCnt="0"/>
      <dgm:spPr/>
    </dgm:pt>
    <dgm:pt modelId="{55742DD0-F9E5-49B4-8233-F02F6CB3EC4C}" type="pres">
      <dgm:prSet presAssocID="{3BEC59DE-7343-4A16-8CB0-3D264C987ACD}" presName="rootText" presStyleLbl="node3" presStyleIdx="1" presStyleCnt="9">
        <dgm:presLayoutVars>
          <dgm:chPref val="3"/>
        </dgm:presLayoutVars>
      </dgm:prSet>
      <dgm:spPr/>
      <dgm:t>
        <a:bodyPr/>
        <a:lstStyle/>
        <a:p>
          <a:endParaRPr lang="en-US"/>
        </a:p>
      </dgm:t>
    </dgm:pt>
    <dgm:pt modelId="{9780935B-4EDD-46F2-A54B-AA0A87FAF02D}" type="pres">
      <dgm:prSet presAssocID="{3BEC59DE-7343-4A16-8CB0-3D264C987ACD}" presName="rootConnector" presStyleLbl="node3" presStyleIdx="1" presStyleCnt="9"/>
      <dgm:spPr/>
      <dgm:t>
        <a:bodyPr/>
        <a:lstStyle/>
        <a:p>
          <a:endParaRPr lang="en-US"/>
        </a:p>
      </dgm:t>
    </dgm:pt>
    <dgm:pt modelId="{1DEB19F0-9518-4643-9473-78BB5DB9F3AD}" type="pres">
      <dgm:prSet presAssocID="{3BEC59DE-7343-4A16-8CB0-3D264C987ACD}" presName="hierChild4" presStyleCnt="0"/>
      <dgm:spPr/>
    </dgm:pt>
    <dgm:pt modelId="{EBBCAACA-6032-42DC-9BB2-9A16A860E434}" type="pres">
      <dgm:prSet presAssocID="{3BEC59DE-7343-4A16-8CB0-3D264C987ACD}" presName="hierChild5" presStyleCnt="0"/>
      <dgm:spPr/>
    </dgm:pt>
    <dgm:pt modelId="{8C11D5E0-12B1-4342-9132-FD20EC974A65}" type="pres">
      <dgm:prSet presAssocID="{C5D3FD5F-5A96-4209-BF40-9AB8404B8295}" presName="Name37" presStyleLbl="parChTrans1D3" presStyleIdx="2" presStyleCnt="9"/>
      <dgm:spPr/>
      <dgm:t>
        <a:bodyPr/>
        <a:lstStyle/>
        <a:p>
          <a:endParaRPr lang="en-US"/>
        </a:p>
      </dgm:t>
    </dgm:pt>
    <dgm:pt modelId="{AED5D13E-BB75-43D2-BB12-8E00408F2A06}" type="pres">
      <dgm:prSet presAssocID="{B21D44F4-B3F0-41FD-BA1A-C67288A0EE45}" presName="hierRoot2" presStyleCnt="0">
        <dgm:presLayoutVars>
          <dgm:hierBranch val="init"/>
        </dgm:presLayoutVars>
      </dgm:prSet>
      <dgm:spPr/>
    </dgm:pt>
    <dgm:pt modelId="{6BD16655-D54F-4CC6-8FF2-6D63DE3A61FA}" type="pres">
      <dgm:prSet presAssocID="{B21D44F4-B3F0-41FD-BA1A-C67288A0EE45}" presName="rootComposite" presStyleCnt="0"/>
      <dgm:spPr/>
    </dgm:pt>
    <dgm:pt modelId="{4F186979-DD69-40AB-BBB1-83A63200FF20}" type="pres">
      <dgm:prSet presAssocID="{B21D44F4-B3F0-41FD-BA1A-C67288A0EE45}" presName="rootText" presStyleLbl="node3" presStyleIdx="2" presStyleCnt="9">
        <dgm:presLayoutVars>
          <dgm:chPref val="3"/>
        </dgm:presLayoutVars>
      </dgm:prSet>
      <dgm:spPr/>
      <dgm:t>
        <a:bodyPr/>
        <a:lstStyle/>
        <a:p>
          <a:endParaRPr lang="en-US"/>
        </a:p>
      </dgm:t>
    </dgm:pt>
    <dgm:pt modelId="{93425C08-6391-4EE8-908A-9DE5EC3371DA}" type="pres">
      <dgm:prSet presAssocID="{B21D44F4-B3F0-41FD-BA1A-C67288A0EE45}" presName="rootConnector" presStyleLbl="node3" presStyleIdx="2" presStyleCnt="9"/>
      <dgm:spPr/>
      <dgm:t>
        <a:bodyPr/>
        <a:lstStyle/>
        <a:p>
          <a:endParaRPr lang="en-US"/>
        </a:p>
      </dgm:t>
    </dgm:pt>
    <dgm:pt modelId="{B55B7DDD-3F3B-4F24-A2CB-ADC941F80E2B}" type="pres">
      <dgm:prSet presAssocID="{B21D44F4-B3F0-41FD-BA1A-C67288A0EE45}" presName="hierChild4" presStyleCnt="0"/>
      <dgm:spPr/>
    </dgm:pt>
    <dgm:pt modelId="{5552F73E-50EE-4AA6-93C2-77530BF84421}" type="pres">
      <dgm:prSet presAssocID="{B21D44F4-B3F0-41FD-BA1A-C67288A0EE45}" presName="hierChild5" presStyleCnt="0"/>
      <dgm:spPr/>
    </dgm:pt>
    <dgm:pt modelId="{BF8C4BE9-059C-4F78-9987-DFF5908C22A1}" type="pres">
      <dgm:prSet presAssocID="{BC3C2E5F-540B-4C0C-95C6-2B522FFD16D8}" presName="hierChild5" presStyleCnt="0"/>
      <dgm:spPr/>
    </dgm:pt>
    <dgm:pt modelId="{B40A435A-0D8D-4198-897D-9D7EC8781AF0}" type="pres">
      <dgm:prSet presAssocID="{BE953F74-04F3-4FAA-A4C6-89E50F54CEF2}" presName="Name37" presStyleLbl="parChTrans1D2" presStyleIdx="1" presStyleCnt="3"/>
      <dgm:spPr/>
      <dgm:t>
        <a:bodyPr/>
        <a:lstStyle/>
        <a:p>
          <a:endParaRPr lang="en-US"/>
        </a:p>
      </dgm:t>
    </dgm:pt>
    <dgm:pt modelId="{7F010778-2625-45AE-AB9B-1ACE9BBC0CB7}" type="pres">
      <dgm:prSet presAssocID="{2965E717-2E5B-4C64-8A77-492C793F6ACC}" presName="hierRoot2" presStyleCnt="0">
        <dgm:presLayoutVars>
          <dgm:hierBranch val="init"/>
        </dgm:presLayoutVars>
      </dgm:prSet>
      <dgm:spPr/>
    </dgm:pt>
    <dgm:pt modelId="{63D42F13-B452-4CF6-A90D-67FA393E62C6}" type="pres">
      <dgm:prSet presAssocID="{2965E717-2E5B-4C64-8A77-492C793F6ACC}" presName="rootComposite" presStyleCnt="0"/>
      <dgm:spPr/>
    </dgm:pt>
    <dgm:pt modelId="{D7708FE2-49B5-4DC6-BF2A-63CD60BF059F}" type="pres">
      <dgm:prSet presAssocID="{2965E717-2E5B-4C64-8A77-492C793F6ACC}" presName="rootText" presStyleLbl="node2" presStyleIdx="1" presStyleCnt="3">
        <dgm:presLayoutVars>
          <dgm:chPref val="3"/>
        </dgm:presLayoutVars>
      </dgm:prSet>
      <dgm:spPr/>
      <dgm:t>
        <a:bodyPr/>
        <a:lstStyle/>
        <a:p>
          <a:endParaRPr lang="en-US"/>
        </a:p>
      </dgm:t>
    </dgm:pt>
    <dgm:pt modelId="{30E78CDC-1A0E-4AE7-8673-5AA4FFD8DE61}" type="pres">
      <dgm:prSet presAssocID="{2965E717-2E5B-4C64-8A77-492C793F6ACC}" presName="rootConnector" presStyleLbl="node2" presStyleIdx="1" presStyleCnt="3"/>
      <dgm:spPr/>
      <dgm:t>
        <a:bodyPr/>
        <a:lstStyle/>
        <a:p>
          <a:endParaRPr lang="en-US"/>
        </a:p>
      </dgm:t>
    </dgm:pt>
    <dgm:pt modelId="{4FCBDC9B-2968-4F06-B73B-648A414DAE3F}" type="pres">
      <dgm:prSet presAssocID="{2965E717-2E5B-4C64-8A77-492C793F6ACC}" presName="hierChild4" presStyleCnt="0"/>
      <dgm:spPr/>
    </dgm:pt>
    <dgm:pt modelId="{D78FCD82-EC43-4971-89B7-B204A59F8B5C}" type="pres">
      <dgm:prSet presAssocID="{57652626-3606-4B32-953D-5F96ED299AFC}" presName="Name37" presStyleLbl="parChTrans1D3" presStyleIdx="3" presStyleCnt="9"/>
      <dgm:spPr/>
      <dgm:t>
        <a:bodyPr/>
        <a:lstStyle/>
        <a:p>
          <a:endParaRPr lang="en-US"/>
        </a:p>
      </dgm:t>
    </dgm:pt>
    <dgm:pt modelId="{73DDFA61-B96B-4F5E-96AF-69F14E478E96}" type="pres">
      <dgm:prSet presAssocID="{D0AB1956-BE45-4D54-A574-8C113A92D8EB}" presName="hierRoot2" presStyleCnt="0">
        <dgm:presLayoutVars>
          <dgm:hierBranch val="init"/>
        </dgm:presLayoutVars>
      </dgm:prSet>
      <dgm:spPr/>
    </dgm:pt>
    <dgm:pt modelId="{E75A6893-3C4A-410E-9EB6-0305ACCD17D6}" type="pres">
      <dgm:prSet presAssocID="{D0AB1956-BE45-4D54-A574-8C113A92D8EB}" presName="rootComposite" presStyleCnt="0"/>
      <dgm:spPr/>
    </dgm:pt>
    <dgm:pt modelId="{AE494950-BA3F-432E-926B-D0C8A47523E0}" type="pres">
      <dgm:prSet presAssocID="{D0AB1956-BE45-4D54-A574-8C113A92D8EB}" presName="rootText" presStyleLbl="node3" presStyleIdx="3" presStyleCnt="9">
        <dgm:presLayoutVars>
          <dgm:chPref val="3"/>
        </dgm:presLayoutVars>
      </dgm:prSet>
      <dgm:spPr/>
      <dgm:t>
        <a:bodyPr/>
        <a:lstStyle/>
        <a:p>
          <a:endParaRPr lang="en-US"/>
        </a:p>
      </dgm:t>
    </dgm:pt>
    <dgm:pt modelId="{294C4ADD-FACD-4CE7-AC8F-213555A55272}" type="pres">
      <dgm:prSet presAssocID="{D0AB1956-BE45-4D54-A574-8C113A92D8EB}" presName="rootConnector" presStyleLbl="node3" presStyleIdx="3" presStyleCnt="9"/>
      <dgm:spPr/>
      <dgm:t>
        <a:bodyPr/>
        <a:lstStyle/>
        <a:p>
          <a:endParaRPr lang="en-US"/>
        </a:p>
      </dgm:t>
    </dgm:pt>
    <dgm:pt modelId="{0E766BE6-69DA-43ED-8F28-910313D2A9A3}" type="pres">
      <dgm:prSet presAssocID="{D0AB1956-BE45-4D54-A574-8C113A92D8EB}" presName="hierChild4" presStyleCnt="0"/>
      <dgm:spPr/>
    </dgm:pt>
    <dgm:pt modelId="{93D3F635-0AAF-4B10-BE6E-31B1F1C37CCA}" type="pres">
      <dgm:prSet presAssocID="{D0AB1956-BE45-4D54-A574-8C113A92D8EB}" presName="hierChild5" presStyleCnt="0"/>
      <dgm:spPr/>
    </dgm:pt>
    <dgm:pt modelId="{31073EE5-9C6B-42A4-8C13-1E0893285BD3}" type="pres">
      <dgm:prSet presAssocID="{65E3C169-9FC1-490E-8BC3-74FA53F7E917}" presName="Name37" presStyleLbl="parChTrans1D3" presStyleIdx="4" presStyleCnt="9"/>
      <dgm:spPr/>
      <dgm:t>
        <a:bodyPr/>
        <a:lstStyle/>
        <a:p>
          <a:endParaRPr lang="en-US"/>
        </a:p>
      </dgm:t>
    </dgm:pt>
    <dgm:pt modelId="{FBF95670-D81D-47B6-9D31-7A8A7BEC51DF}" type="pres">
      <dgm:prSet presAssocID="{68730007-AC7B-4DA8-9881-70AE28685639}" presName="hierRoot2" presStyleCnt="0">
        <dgm:presLayoutVars>
          <dgm:hierBranch val="init"/>
        </dgm:presLayoutVars>
      </dgm:prSet>
      <dgm:spPr/>
    </dgm:pt>
    <dgm:pt modelId="{CC753743-2160-4148-AF06-E2FD533898CC}" type="pres">
      <dgm:prSet presAssocID="{68730007-AC7B-4DA8-9881-70AE28685639}" presName="rootComposite" presStyleCnt="0"/>
      <dgm:spPr/>
    </dgm:pt>
    <dgm:pt modelId="{81112AB7-6E1D-40F3-AE8F-24C1A6E20B50}" type="pres">
      <dgm:prSet presAssocID="{68730007-AC7B-4DA8-9881-70AE28685639}" presName="rootText" presStyleLbl="node3" presStyleIdx="4" presStyleCnt="9">
        <dgm:presLayoutVars>
          <dgm:chPref val="3"/>
        </dgm:presLayoutVars>
      </dgm:prSet>
      <dgm:spPr/>
      <dgm:t>
        <a:bodyPr/>
        <a:lstStyle/>
        <a:p>
          <a:endParaRPr lang="en-US"/>
        </a:p>
      </dgm:t>
    </dgm:pt>
    <dgm:pt modelId="{90D143EF-E5A7-418E-A27F-683A7F5C589C}" type="pres">
      <dgm:prSet presAssocID="{68730007-AC7B-4DA8-9881-70AE28685639}" presName="rootConnector" presStyleLbl="node3" presStyleIdx="4" presStyleCnt="9"/>
      <dgm:spPr/>
      <dgm:t>
        <a:bodyPr/>
        <a:lstStyle/>
        <a:p>
          <a:endParaRPr lang="en-US"/>
        </a:p>
      </dgm:t>
    </dgm:pt>
    <dgm:pt modelId="{B0C02E63-9440-4C72-BFF9-71DD35998923}" type="pres">
      <dgm:prSet presAssocID="{68730007-AC7B-4DA8-9881-70AE28685639}" presName="hierChild4" presStyleCnt="0"/>
      <dgm:spPr/>
    </dgm:pt>
    <dgm:pt modelId="{F657096D-0366-41E2-83FE-068DF95055BA}" type="pres">
      <dgm:prSet presAssocID="{68730007-AC7B-4DA8-9881-70AE28685639}" presName="hierChild5" presStyleCnt="0"/>
      <dgm:spPr/>
    </dgm:pt>
    <dgm:pt modelId="{11E0DEAA-0D0C-494E-BAB8-83DA99014202}" type="pres">
      <dgm:prSet presAssocID="{9DD301BD-80DD-4711-9AB2-DA806656DB6C}" presName="Name37" presStyleLbl="parChTrans1D3" presStyleIdx="5" presStyleCnt="9"/>
      <dgm:spPr/>
      <dgm:t>
        <a:bodyPr/>
        <a:lstStyle/>
        <a:p>
          <a:endParaRPr lang="en-US"/>
        </a:p>
      </dgm:t>
    </dgm:pt>
    <dgm:pt modelId="{4C5318B6-2DD1-4859-9130-F3980DD3EF0A}" type="pres">
      <dgm:prSet presAssocID="{44DBBE63-5AB5-4328-B9D7-0106C97594A1}" presName="hierRoot2" presStyleCnt="0">
        <dgm:presLayoutVars>
          <dgm:hierBranch val="init"/>
        </dgm:presLayoutVars>
      </dgm:prSet>
      <dgm:spPr/>
    </dgm:pt>
    <dgm:pt modelId="{BE878B0A-AAC5-40BF-AD13-3F8D10DFDC0B}" type="pres">
      <dgm:prSet presAssocID="{44DBBE63-5AB5-4328-B9D7-0106C97594A1}" presName="rootComposite" presStyleCnt="0"/>
      <dgm:spPr/>
    </dgm:pt>
    <dgm:pt modelId="{742B0C35-8083-4E0B-B5D3-BF69AD18E779}" type="pres">
      <dgm:prSet presAssocID="{44DBBE63-5AB5-4328-B9D7-0106C97594A1}" presName="rootText" presStyleLbl="node3" presStyleIdx="5" presStyleCnt="9">
        <dgm:presLayoutVars>
          <dgm:chPref val="3"/>
        </dgm:presLayoutVars>
      </dgm:prSet>
      <dgm:spPr/>
      <dgm:t>
        <a:bodyPr/>
        <a:lstStyle/>
        <a:p>
          <a:endParaRPr lang="en-US"/>
        </a:p>
      </dgm:t>
    </dgm:pt>
    <dgm:pt modelId="{EF5D9DCE-8D29-408B-9BF7-7BDFF3749AF8}" type="pres">
      <dgm:prSet presAssocID="{44DBBE63-5AB5-4328-B9D7-0106C97594A1}" presName="rootConnector" presStyleLbl="node3" presStyleIdx="5" presStyleCnt="9"/>
      <dgm:spPr/>
      <dgm:t>
        <a:bodyPr/>
        <a:lstStyle/>
        <a:p>
          <a:endParaRPr lang="en-US"/>
        </a:p>
      </dgm:t>
    </dgm:pt>
    <dgm:pt modelId="{B823AB9E-2B2D-47B2-A440-55FA9685AEEB}" type="pres">
      <dgm:prSet presAssocID="{44DBBE63-5AB5-4328-B9D7-0106C97594A1}" presName="hierChild4" presStyleCnt="0"/>
      <dgm:spPr/>
    </dgm:pt>
    <dgm:pt modelId="{B989CEB5-D647-4006-8016-AA768C1298DE}" type="pres">
      <dgm:prSet presAssocID="{44DBBE63-5AB5-4328-B9D7-0106C97594A1}" presName="hierChild5" presStyleCnt="0"/>
      <dgm:spPr/>
    </dgm:pt>
    <dgm:pt modelId="{61D97A86-2FD6-4ED7-8C9F-F64811A85117}" type="pres">
      <dgm:prSet presAssocID="{2965E717-2E5B-4C64-8A77-492C793F6ACC}" presName="hierChild5" presStyleCnt="0"/>
      <dgm:spPr/>
    </dgm:pt>
    <dgm:pt modelId="{7E26ED0E-B0E5-4F7B-AFCF-6E96FA872405}" type="pres">
      <dgm:prSet presAssocID="{5489BD6A-393B-4E20-8D7C-D4E9B36BA649}" presName="Name37" presStyleLbl="parChTrans1D2" presStyleIdx="2" presStyleCnt="3"/>
      <dgm:spPr/>
      <dgm:t>
        <a:bodyPr/>
        <a:lstStyle/>
        <a:p>
          <a:endParaRPr lang="en-US"/>
        </a:p>
      </dgm:t>
    </dgm:pt>
    <dgm:pt modelId="{7EA2A75B-20A8-426E-8A89-62D6C836C048}" type="pres">
      <dgm:prSet presAssocID="{032F1FDD-BEA3-4785-92EE-3105C7E76B21}" presName="hierRoot2" presStyleCnt="0">
        <dgm:presLayoutVars>
          <dgm:hierBranch val="init"/>
        </dgm:presLayoutVars>
      </dgm:prSet>
      <dgm:spPr/>
    </dgm:pt>
    <dgm:pt modelId="{D2A14C7A-CDB0-4A5B-AC8E-7FA6F88378B6}" type="pres">
      <dgm:prSet presAssocID="{032F1FDD-BEA3-4785-92EE-3105C7E76B21}" presName="rootComposite" presStyleCnt="0"/>
      <dgm:spPr/>
    </dgm:pt>
    <dgm:pt modelId="{CFE7A144-CC77-4B39-850D-5415FB76E39A}" type="pres">
      <dgm:prSet presAssocID="{032F1FDD-BEA3-4785-92EE-3105C7E76B21}" presName="rootText" presStyleLbl="node2" presStyleIdx="2" presStyleCnt="3">
        <dgm:presLayoutVars>
          <dgm:chPref val="3"/>
        </dgm:presLayoutVars>
      </dgm:prSet>
      <dgm:spPr/>
      <dgm:t>
        <a:bodyPr/>
        <a:lstStyle/>
        <a:p>
          <a:endParaRPr lang="en-US"/>
        </a:p>
      </dgm:t>
    </dgm:pt>
    <dgm:pt modelId="{AC725CA1-8B6A-4E48-84B6-0935895E006B}" type="pres">
      <dgm:prSet presAssocID="{032F1FDD-BEA3-4785-92EE-3105C7E76B21}" presName="rootConnector" presStyleLbl="node2" presStyleIdx="2" presStyleCnt="3"/>
      <dgm:spPr/>
      <dgm:t>
        <a:bodyPr/>
        <a:lstStyle/>
        <a:p>
          <a:endParaRPr lang="en-US"/>
        </a:p>
      </dgm:t>
    </dgm:pt>
    <dgm:pt modelId="{E846C72F-D981-4E67-9AEF-788185A98121}" type="pres">
      <dgm:prSet presAssocID="{032F1FDD-BEA3-4785-92EE-3105C7E76B21}" presName="hierChild4" presStyleCnt="0"/>
      <dgm:spPr/>
    </dgm:pt>
    <dgm:pt modelId="{3D88FF61-0F2D-4C1E-9397-2A0BA7411620}" type="pres">
      <dgm:prSet presAssocID="{2D8E2B99-8D24-4813-BA67-E23A4390DB20}" presName="Name37" presStyleLbl="parChTrans1D3" presStyleIdx="6" presStyleCnt="9"/>
      <dgm:spPr/>
      <dgm:t>
        <a:bodyPr/>
        <a:lstStyle/>
        <a:p>
          <a:endParaRPr lang="en-US"/>
        </a:p>
      </dgm:t>
    </dgm:pt>
    <dgm:pt modelId="{48EC7629-4E1C-4738-B0B0-5E094F93B175}" type="pres">
      <dgm:prSet presAssocID="{E20F9B00-03A0-4302-9940-D8711D3E8465}" presName="hierRoot2" presStyleCnt="0">
        <dgm:presLayoutVars>
          <dgm:hierBranch val="init"/>
        </dgm:presLayoutVars>
      </dgm:prSet>
      <dgm:spPr/>
    </dgm:pt>
    <dgm:pt modelId="{39A8B832-67DD-419F-AECB-1CCA2848B094}" type="pres">
      <dgm:prSet presAssocID="{E20F9B00-03A0-4302-9940-D8711D3E8465}" presName="rootComposite" presStyleCnt="0"/>
      <dgm:spPr/>
    </dgm:pt>
    <dgm:pt modelId="{D091E574-D342-4A77-B57D-505386F46C04}" type="pres">
      <dgm:prSet presAssocID="{E20F9B00-03A0-4302-9940-D8711D3E8465}" presName="rootText" presStyleLbl="node3" presStyleIdx="6" presStyleCnt="9">
        <dgm:presLayoutVars>
          <dgm:chPref val="3"/>
        </dgm:presLayoutVars>
      </dgm:prSet>
      <dgm:spPr/>
      <dgm:t>
        <a:bodyPr/>
        <a:lstStyle/>
        <a:p>
          <a:endParaRPr lang="en-US"/>
        </a:p>
      </dgm:t>
    </dgm:pt>
    <dgm:pt modelId="{5C422945-159D-4269-90E6-4F6E36DA9ECB}" type="pres">
      <dgm:prSet presAssocID="{E20F9B00-03A0-4302-9940-D8711D3E8465}" presName="rootConnector" presStyleLbl="node3" presStyleIdx="6" presStyleCnt="9"/>
      <dgm:spPr/>
      <dgm:t>
        <a:bodyPr/>
        <a:lstStyle/>
        <a:p>
          <a:endParaRPr lang="en-US"/>
        </a:p>
      </dgm:t>
    </dgm:pt>
    <dgm:pt modelId="{612D481B-0DED-44A9-B7C5-AC8F568C03D0}" type="pres">
      <dgm:prSet presAssocID="{E20F9B00-03A0-4302-9940-D8711D3E8465}" presName="hierChild4" presStyleCnt="0"/>
      <dgm:spPr/>
    </dgm:pt>
    <dgm:pt modelId="{ED0BF4E7-2085-4FF8-8F3B-D713D47FDBBA}" type="pres">
      <dgm:prSet presAssocID="{E20F9B00-03A0-4302-9940-D8711D3E8465}" presName="hierChild5" presStyleCnt="0"/>
      <dgm:spPr/>
    </dgm:pt>
    <dgm:pt modelId="{12771CB3-ACF4-41AC-82DA-43B88B7FAA1D}" type="pres">
      <dgm:prSet presAssocID="{1A41B86F-BBE7-4545-B2BE-D7298BF8DDE4}" presName="Name37" presStyleLbl="parChTrans1D3" presStyleIdx="7" presStyleCnt="9"/>
      <dgm:spPr/>
      <dgm:t>
        <a:bodyPr/>
        <a:lstStyle/>
        <a:p>
          <a:endParaRPr lang="en-US"/>
        </a:p>
      </dgm:t>
    </dgm:pt>
    <dgm:pt modelId="{77A38645-26C6-46EA-B639-482801B42173}" type="pres">
      <dgm:prSet presAssocID="{53539F40-02DB-4E65-ADCF-73C9722B18A8}" presName="hierRoot2" presStyleCnt="0">
        <dgm:presLayoutVars>
          <dgm:hierBranch val="init"/>
        </dgm:presLayoutVars>
      </dgm:prSet>
      <dgm:spPr/>
    </dgm:pt>
    <dgm:pt modelId="{47755C74-46C6-45F3-8EB9-06029D9A4B9B}" type="pres">
      <dgm:prSet presAssocID="{53539F40-02DB-4E65-ADCF-73C9722B18A8}" presName="rootComposite" presStyleCnt="0"/>
      <dgm:spPr/>
    </dgm:pt>
    <dgm:pt modelId="{0EA6FEA1-864B-42BC-A51C-CB697B6301DF}" type="pres">
      <dgm:prSet presAssocID="{53539F40-02DB-4E65-ADCF-73C9722B18A8}" presName="rootText" presStyleLbl="node3" presStyleIdx="7" presStyleCnt="9">
        <dgm:presLayoutVars>
          <dgm:chPref val="3"/>
        </dgm:presLayoutVars>
      </dgm:prSet>
      <dgm:spPr/>
      <dgm:t>
        <a:bodyPr/>
        <a:lstStyle/>
        <a:p>
          <a:endParaRPr lang="en-US"/>
        </a:p>
      </dgm:t>
    </dgm:pt>
    <dgm:pt modelId="{90E14000-1991-4491-928F-6B7360B8C086}" type="pres">
      <dgm:prSet presAssocID="{53539F40-02DB-4E65-ADCF-73C9722B18A8}" presName="rootConnector" presStyleLbl="node3" presStyleIdx="7" presStyleCnt="9"/>
      <dgm:spPr/>
      <dgm:t>
        <a:bodyPr/>
        <a:lstStyle/>
        <a:p>
          <a:endParaRPr lang="en-US"/>
        </a:p>
      </dgm:t>
    </dgm:pt>
    <dgm:pt modelId="{1F7D4238-2079-4099-8AA5-8C0DA2605D66}" type="pres">
      <dgm:prSet presAssocID="{53539F40-02DB-4E65-ADCF-73C9722B18A8}" presName="hierChild4" presStyleCnt="0"/>
      <dgm:spPr/>
    </dgm:pt>
    <dgm:pt modelId="{319DCD9C-E5DF-43CB-8303-71999D87052B}" type="pres">
      <dgm:prSet presAssocID="{53539F40-02DB-4E65-ADCF-73C9722B18A8}" presName="hierChild5" presStyleCnt="0"/>
      <dgm:spPr/>
    </dgm:pt>
    <dgm:pt modelId="{EDA17F7C-98A0-4634-AE22-EDF7AC909730}" type="pres">
      <dgm:prSet presAssocID="{BDD44688-A6C9-4359-902A-76B9CABD2932}" presName="Name37" presStyleLbl="parChTrans1D3" presStyleIdx="8" presStyleCnt="9"/>
      <dgm:spPr/>
      <dgm:t>
        <a:bodyPr/>
        <a:lstStyle/>
        <a:p>
          <a:endParaRPr lang="en-US"/>
        </a:p>
      </dgm:t>
    </dgm:pt>
    <dgm:pt modelId="{6025BB2A-0C2C-4189-8A53-5BF23186AC72}" type="pres">
      <dgm:prSet presAssocID="{C5B017F8-815B-4359-997B-95384A3F30D4}" presName="hierRoot2" presStyleCnt="0">
        <dgm:presLayoutVars>
          <dgm:hierBranch val="init"/>
        </dgm:presLayoutVars>
      </dgm:prSet>
      <dgm:spPr/>
    </dgm:pt>
    <dgm:pt modelId="{51A33583-5CF3-49C5-B6FD-5C917D708150}" type="pres">
      <dgm:prSet presAssocID="{C5B017F8-815B-4359-997B-95384A3F30D4}" presName="rootComposite" presStyleCnt="0"/>
      <dgm:spPr/>
    </dgm:pt>
    <dgm:pt modelId="{38DF788C-3BC3-4274-9E84-624018B761BF}" type="pres">
      <dgm:prSet presAssocID="{C5B017F8-815B-4359-997B-95384A3F30D4}" presName="rootText" presStyleLbl="node3" presStyleIdx="8" presStyleCnt="9">
        <dgm:presLayoutVars>
          <dgm:chPref val="3"/>
        </dgm:presLayoutVars>
      </dgm:prSet>
      <dgm:spPr/>
      <dgm:t>
        <a:bodyPr/>
        <a:lstStyle/>
        <a:p>
          <a:endParaRPr lang="en-US"/>
        </a:p>
      </dgm:t>
    </dgm:pt>
    <dgm:pt modelId="{06CC5DAF-82E9-4F18-BE46-49BCB7AD51F8}" type="pres">
      <dgm:prSet presAssocID="{C5B017F8-815B-4359-997B-95384A3F30D4}" presName="rootConnector" presStyleLbl="node3" presStyleIdx="8" presStyleCnt="9"/>
      <dgm:spPr/>
      <dgm:t>
        <a:bodyPr/>
        <a:lstStyle/>
        <a:p>
          <a:endParaRPr lang="en-US"/>
        </a:p>
      </dgm:t>
    </dgm:pt>
    <dgm:pt modelId="{1714368D-FC07-461A-8457-A0E81916B1DA}" type="pres">
      <dgm:prSet presAssocID="{C5B017F8-815B-4359-997B-95384A3F30D4}" presName="hierChild4" presStyleCnt="0"/>
      <dgm:spPr/>
    </dgm:pt>
    <dgm:pt modelId="{030A7DD9-8328-43C8-885E-877CF6885F90}" type="pres">
      <dgm:prSet presAssocID="{C5B017F8-815B-4359-997B-95384A3F30D4}" presName="hierChild5" presStyleCnt="0"/>
      <dgm:spPr/>
    </dgm:pt>
    <dgm:pt modelId="{914A1D63-9484-4719-9A15-5893CF29D9E9}" type="pres">
      <dgm:prSet presAssocID="{032F1FDD-BEA3-4785-92EE-3105C7E76B21}" presName="hierChild5" presStyleCnt="0"/>
      <dgm:spPr/>
    </dgm:pt>
    <dgm:pt modelId="{F730353E-497A-49E0-850A-2602D6A83FA7}" type="pres">
      <dgm:prSet presAssocID="{83587691-B8EC-4FBB-B5EB-9671CA81B58F}" presName="hierChild3" presStyleCnt="0"/>
      <dgm:spPr/>
    </dgm:pt>
  </dgm:ptLst>
  <dgm:cxnLst>
    <dgm:cxn modelId="{4A8832EB-4A95-4D1C-8C3C-71EA3A3B1F35}" srcId="{83587691-B8EC-4FBB-B5EB-9671CA81B58F}" destId="{032F1FDD-BEA3-4785-92EE-3105C7E76B21}" srcOrd="2" destOrd="0" parTransId="{5489BD6A-393B-4E20-8D7C-D4E9B36BA649}" sibTransId="{39746241-089B-4B7F-91A9-EA2FE164611D}"/>
    <dgm:cxn modelId="{9673C4F5-6596-4EE0-8E33-84ACF017D832}" type="presOf" srcId="{68730007-AC7B-4DA8-9881-70AE28685639}" destId="{81112AB7-6E1D-40F3-AE8F-24C1A6E20B50}" srcOrd="0" destOrd="0" presId="urn:microsoft.com/office/officeart/2005/8/layout/orgChart1"/>
    <dgm:cxn modelId="{EBF4C503-9BF0-4D8D-90C8-28FA7867F488}" type="presOf" srcId="{2965E717-2E5B-4C64-8A77-492C793F6ACC}" destId="{30E78CDC-1A0E-4AE7-8673-5AA4FFD8DE61}" srcOrd="1" destOrd="0" presId="urn:microsoft.com/office/officeart/2005/8/layout/orgChart1"/>
    <dgm:cxn modelId="{FBEB445D-09AA-4E09-8B90-E3E3E4F8008D}" type="presOf" srcId="{2D8E2B99-8D24-4813-BA67-E23A4390DB20}" destId="{3D88FF61-0F2D-4C1E-9397-2A0BA7411620}" srcOrd="0" destOrd="0" presId="urn:microsoft.com/office/officeart/2005/8/layout/orgChart1"/>
    <dgm:cxn modelId="{97C114FA-87FC-476A-B57E-26BCC9675530}" type="presOf" srcId="{83587691-B8EC-4FBB-B5EB-9671CA81B58F}" destId="{3CDC0116-F7D2-46F3-838C-BCCC221920E6}" srcOrd="0" destOrd="0" presId="urn:microsoft.com/office/officeart/2005/8/layout/orgChart1"/>
    <dgm:cxn modelId="{03C1479E-6CB2-4E24-BF36-93CBA48C74DB}" type="presOf" srcId="{68730007-AC7B-4DA8-9881-70AE28685639}" destId="{90D143EF-E5A7-418E-A27F-683A7F5C589C}" srcOrd="1" destOrd="0" presId="urn:microsoft.com/office/officeart/2005/8/layout/orgChart1"/>
    <dgm:cxn modelId="{E44F5A48-4B01-409D-AFD8-0DF97A5050C7}" srcId="{032F1FDD-BEA3-4785-92EE-3105C7E76B21}" destId="{53539F40-02DB-4E65-ADCF-73C9722B18A8}" srcOrd="1" destOrd="0" parTransId="{1A41B86F-BBE7-4545-B2BE-D7298BF8DDE4}" sibTransId="{529C1D92-9622-4DFA-9EF5-A8B1C1065D89}"/>
    <dgm:cxn modelId="{2F994321-FDF2-41CC-B9CF-FBF3069EDCC1}" type="presOf" srcId="{44DBBE63-5AB5-4328-B9D7-0106C97594A1}" destId="{742B0C35-8083-4E0B-B5D3-BF69AD18E779}" srcOrd="0" destOrd="0" presId="urn:microsoft.com/office/officeart/2005/8/layout/orgChart1"/>
    <dgm:cxn modelId="{289AC09D-855B-45F4-9BA5-26B17E2AAA28}" type="presOf" srcId="{B21D44F4-B3F0-41FD-BA1A-C67288A0EE45}" destId="{4F186979-DD69-40AB-BBB1-83A63200FF20}" srcOrd="0" destOrd="0" presId="urn:microsoft.com/office/officeart/2005/8/layout/orgChart1"/>
    <dgm:cxn modelId="{CE1CFE74-A534-4C2A-A3A3-4A810D30376B}" type="presOf" srcId="{3414957D-A3B9-4B0B-9D24-9148A50DCB37}" destId="{17F18C7E-6578-457B-B212-2A661BA9F1EB}" srcOrd="0" destOrd="0" presId="urn:microsoft.com/office/officeart/2005/8/layout/orgChart1"/>
    <dgm:cxn modelId="{8ABA30E6-7D68-49C4-B66F-C96BC5951BB1}" type="presOf" srcId="{86D6EF92-CAC1-4B05-BB26-6018647759BB}" destId="{DE9AF16F-0B40-4720-88F4-DE16922035FC}" srcOrd="1" destOrd="0" presId="urn:microsoft.com/office/officeart/2005/8/layout/orgChart1"/>
    <dgm:cxn modelId="{378A6BEF-96EF-4F25-87EB-4CD0AA1461AF}" type="presOf" srcId="{9DD301BD-80DD-4711-9AB2-DA806656DB6C}" destId="{11E0DEAA-0D0C-494E-BAB8-83DA99014202}" srcOrd="0" destOrd="0" presId="urn:microsoft.com/office/officeart/2005/8/layout/orgChart1"/>
    <dgm:cxn modelId="{7B5069B3-0135-43B5-B829-2E932B08E98D}" srcId="{2965E717-2E5B-4C64-8A77-492C793F6ACC}" destId="{44DBBE63-5AB5-4328-B9D7-0106C97594A1}" srcOrd="2" destOrd="0" parTransId="{9DD301BD-80DD-4711-9AB2-DA806656DB6C}" sibTransId="{25E26E0F-BEF4-4716-B4C1-A09159106376}"/>
    <dgm:cxn modelId="{D7B0CCAA-E16B-4173-B771-B375599A8A51}" type="presOf" srcId="{E20F9B00-03A0-4302-9940-D8711D3E8465}" destId="{5C422945-159D-4269-90E6-4F6E36DA9ECB}" srcOrd="1" destOrd="0" presId="urn:microsoft.com/office/officeart/2005/8/layout/orgChart1"/>
    <dgm:cxn modelId="{AA9F329B-6E2F-4F7D-A960-850D0BF569C8}" type="presOf" srcId="{5489BD6A-393B-4E20-8D7C-D4E9B36BA649}" destId="{7E26ED0E-B0E5-4F7B-AFCF-6E96FA872405}" srcOrd="0" destOrd="0" presId="urn:microsoft.com/office/officeart/2005/8/layout/orgChart1"/>
    <dgm:cxn modelId="{D4A2F3D7-F740-42EF-B93A-1C5C4F5CF76C}" type="presOf" srcId="{57652626-3606-4B32-953D-5F96ED299AFC}" destId="{D78FCD82-EC43-4971-89B7-B204A59F8B5C}" srcOrd="0" destOrd="0" presId="urn:microsoft.com/office/officeart/2005/8/layout/orgChart1"/>
    <dgm:cxn modelId="{3255C606-703C-4EFD-85C3-D7C71F876BA7}" type="presOf" srcId="{3BEC59DE-7343-4A16-8CB0-3D264C987ACD}" destId="{9780935B-4EDD-46F2-A54B-AA0A87FAF02D}" srcOrd="1" destOrd="0" presId="urn:microsoft.com/office/officeart/2005/8/layout/orgChart1"/>
    <dgm:cxn modelId="{847A9EC9-60EE-4ECD-A3A7-39BBD18E61B7}" srcId="{2965E717-2E5B-4C64-8A77-492C793F6ACC}" destId="{68730007-AC7B-4DA8-9881-70AE28685639}" srcOrd="1" destOrd="0" parTransId="{65E3C169-9FC1-490E-8BC3-74FA53F7E917}" sibTransId="{2874F71F-7960-47B1-BC85-529CCF498ECE}"/>
    <dgm:cxn modelId="{0307DCAF-831A-4501-983F-6A5F32D037D9}" type="presOf" srcId="{BC3C2E5F-540B-4C0C-95C6-2B522FFD16D8}" destId="{814CCCE0-F3AA-4D29-AED7-D00FF96C8B52}" srcOrd="1" destOrd="0" presId="urn:microsoft.com/office/officeart/2005/8/layout/orgChart1"/>
    <dgm:cxn modelId="{560D2915-4458-441F-B24E-D43E297C0B6E}" type="presOf" srcId="{032F1FDD-BEA3-4785-92EE-3105C7E76B21}" destId="{AC725CA1-8B6A-4E48-84B6-0935895E006B}" srcOrd="1" destOrd="0" presId="urn:microsoft.com/office/officeart/2005/8/layout/orgChart1"/>
    <dgm:cxn modelId="{4738334D-A1FB-4C54-84A7-4D3742338AC3}" srcId="{68D91D8C-BD47-4682-85AB-F3BD7799934F}" destId="{83587691-B8EC-4FBB-B5EB-9671CA81B58F}" srcOrd="0" destOrd="0" parTransId="{91E1EED4-DDEC-4FC7-8162-9879B269820F}" sibTransId="{95535D56-1850-463D-A2AD-D94382DCD069}"/>
    <dgm:cxn modelId="{5D7A9587-5B42-4DFE-8972-E83D4767F21C}" srcId="{BC3C2E5F-540B-4C0C-95C6-2B522FFD16D8}" destId="{B21D44F4-B3F0-41FD-BA1A-C67288A0EE45}" srcOrd="2" destOrd="0" parTransId="{C5D3FD5F-5A96-4209-BF40-9AB8404B8295}" sibTransId="{99EF1B7F-FB33-4B38-8A30-A10D9192C3E5}"/>
    <dgm:cxn modelId="{A0A561C6-4FBE-4A34-B0D8-38DC3F301411}" type="presOf" srcId="{BC3C2E5F-540B-4C0C-95C6-2B522FFD16D8}" destId="{C37D436F-6E1F-4C7F-B241-EA33AFC9DA32}" srcOrd="0" destOrd="0" presId="urn:microsoft.com/office/officeart/2005/8/layout/orgChart1"/>
    <dgm:cxn modelId="{5431EB65-8F85-4B95-96CC-AC42F7373AB1}" type="presOf" srcId="{E20F9B00-03A0-4302-9940-D8711D3E8465}" destId="{D091E574-D342-4A77-B57D-505386F46C04}" srcOrd="0" destOrd="0" presId="urn:microsoft.com/office/officeart/2005/8/layout/orgChart1"/>
    <dgm:cxn modelId="{6E53BA18-CBF3-4AFF-B22D-67539B4635E3}" type="presOf" srcId="{83587691-B8EC-4FBB-B5EB-9671CA81B58F}" destId="{892BDEC1-DB06-44E4-B148-49254C44BFCD}" srcOrd="1" destOrd="0" presId="urn:microsoft.com/office/officeart/2005/8/layout/orgChart1"/>
    <dgm:cxn modelId="{5E9E0BAA-762C-4FDF-9372-162A05863E6E}" type="presOf" srcId="{2965E717-2E5B-4C64-8A77-492C793F6ACC}" destId="{D7708FE2-49B5-4DC6-BF2A-63CD60BF059F}" srcOrd="0" destOrd="0" presId="urn:microsoft.com/office/officeart/2005/8/layout/orgChart1"/>
    <dgm:cxn modelId="{DE8ECAE7-10C6-42D5-B7E8-A2EE1753BF6C}" type="presOf" srcId="{032F1FDD-BEA3-4785-92EE-3105C7E76B21}" destId="{CFE7A144-CC77-4B39-850D-5415FB76E39A}" srcOrd="0" destOrd="0" presId="urn:microsoft.com/office/officeart/2005/8/layout/orgChart1"/>
    <dgm:cxn modelId="{F221DB39-81B4-4BCB-A13C-F9AAA547E69E}" type="presOf" srcId="{1A41B86F-BBE7-4545-B2BE-D7298BF8DDE4}" destId="{12771CB3-ACF4-41AC-82DA-43B88B7FAA1D}" srcOrd="0" destOrd="0" presId="urn:microsoft.com/office/officeart/2005/8/layout/orgChart1"/>
    <dgm:cxn modelId="{B6944300-6311-4735-AA09-D5F8F5484D2E}" type="presOf" srcId="{68D91D8C-BD47-4682-85AB-F3BD7799934F}" destId="{F06CE732-3A58-4F87-98C7-50C0BFF19D59}" srcOrd="0" destOrd="0" presId="urn:microsoft.com/office/officeart/2005/8/layout/orgChart1"/>
    <dgm:cxn modelId="{472BA850-E032-40B8-95A7-50E1923F88D1}" srcId="{83587691-B8EC-4FBB-B5EB-9671CA81B58F}" destId="{2965E717-2E5B-4C64-8A77-492C793F6ACC}" srcOrd="1" destOrd="0" parTransId="{BE953F74-04F3-4FAA-A4C6-89E50F54CEF2}" sibTransId="{33F8DA14-D462-4E03-A8A7-30E11D8E23B2}"/>
    <dgm:cxn modelId="{B4C63D2C-8F92-422C-A708-7CC404D5C5D4}" type="presOf" srcId="{D0AB1956-BE45-4D54-A574-8C113A92D8EB}" destId="{294C4ADD-FACD-4CE7-AC8F-213555A55272}" srcOrd="1" destOrd="0" presId="urn:microsoft.com/office/officeart/2005/8/layout/orgChart1"/>
    <dgm:cxn modelId="{1CF83EC9-8916-4EB8-9664-8FAE6A87AEBC}" type="presOf" srcId="{C5B017F8-815B-4359-997B-95384A3F30D4}" destId="{06CC5DAF-82E9-4F18-BE46-49BCB7AD51F8}" srcOrd="1" destOrd="0" presId="urn:microsoft.com/office/officeart/2005/8/layout/orgChart1"/>
    <dgm:cxn modelId="{D4917C6F-348A-4C80-B811-8AF52AB08DA1}" type="presOf" srcId="{86D6EF92-CAC1-4B05-BB26-6018647759BB}" destId="{F99413C6-EDF8-47F0-BCFE-9830CEB69D07}" srcOrd="0" destOrd="0" presId="urn:microsoft.com/office/officeart/2005/8/layout/orgChart1"/>
    <dgm:cxn modelId="{39590AC6-FBE9-47B8-A09A-33681BED2748}" type="presOf" srcId="{C5D3FD5F-5A96-4209-BF40-9AB8404B8295}" destId="{8C11D5E0-12B1-4342-9132-FD20EC974A65}" srcOrd="0" destOrd="0" presId="urn:microsoft.com/office/officeart/2005/8/layout/orgChart1"/>
    <dgm:cxn modelId="{9D44467B-7574-46A4-AE8B-BC885D319996}" srcId="{BC3C2E5F-540B-4C0C-95C6-2B522FFD16D8}" destId="{3BEC59DE-7343-4A16-8CB0-3D264C987ACD}" srcOrd="1" destOrd="0" parTransId="{3414957D-A3B9-4B0B-9D24-9148A50DCB37}" sibTransId="{6BF16726-31A9-436D-8954-6106D07D9D4E}"/>
    <dgm:cxn modelId="{012B0E07-28B4-4231-AA65-D457A0B0AF43}" srcId="{2965E717-2E5B-4C64-8A77-492C793F6ACC}" destId="{D0AB1956-BE45-4D54-A574-8C113A92D8EB}" srcOrd="0" destOrd="0" parTransId="{57652626-3606-4B32-953D-5F96ED299AFC}" sibTransId="{E20DF812-7992-41B8-9C68-FF2668D7F9C4}"/>
    <dgm:cxn modelId="{B2B00C4F-D85E-45C8-AF23-A8DB2D397917}" srcId="{032F1FDD-BEA3-4785-92EE-3105C7E76B21}" destId="{E20F9B00-03A0-4302-9940-D8711D3E8465}" srcOrd="0" destOrd="0" parTransId="{2D8E2B99-8D24-4813-BA67-E23A4390DB20}" sibTransId="{E43FB6FE-2824-44E7-917A-10344BF45F84}"/>
    <dgm:cxn modelId="{03A75491-E66D-46EE-970B-1E1955DFBED0}" type="presOf" srcId="{BDD44688-A6C9-4359-902A-76B9CABD2932}" destId="{EDA17F7C-98A0-4634-AE22-EDF7AC909730}" srcOrd="0" destOrd="0" presId="urn:microsoft.com/office/officeart/2005/8/layout/orgChart1"/>
    <dgm:cxn modelId="{906C0009-FDF5-4A1A-9424-AAAA9513CA87}" type="presOf" srcId="{D0AB1956-BE45-4D54-A574-8C113A92D8EB}" destId="{AE494950-BA3F-432E-926B-D0C8A47523E0}" srcOrd="0" destOrd="0" presId="urn:microsoft.com/office/officeart/2005/8/layout/orgChart1"/>
    <dgm:cxn modelId="{7905FF12-D504-49EB-8543-6AE505EA6DE2}" type="presOf" srcId="{BE953F74-04F3-4FAA-A4C6-89E50F54CEF2}" destId="{B40A435A-0D8D-4198-897D-9D7EC8781AF0}" srcOrd="0" destOrd="0" presId="urn:microsoft.com/office/officeart/2005/8/layout/orgChart1"/>
    <dgm:cxn modelId="{35C46E97-072D-48B5-9523-3A4925F269B7}" srcId="{BC3C2E5F-540B-4C0C-95C6-2B522FFD16D8}" destId="{86D6EF92-CAC1-4B05-BB26-6018647759BB}" srcOrd="0" destOrd="0" parTransId="{2A02012E-607B-4549-B140-9458012F3721}" sibTransId="{937E8125-DF43-475F-A92B-5DF9BBFA8732}"/>
    <dgm:cxn modelId="{833B3F05-0033-4703-8ADA-17FA36853185}" type="presOf" srcId="{0CDD0F84-E150-4178-9939-5A719CE27820}" destId="{5B7ABA6A-0817-412B-BF9C-FCA99FC2C37D}" srcOrd="0" destOrd="0" presId="urn:microsoft.com/office/officeart/2005/8/layout/orgChart1"/>
    <dgm:cxn modelId="{85A01E83-7FB4-44C4-87A6-7C2624FBE717}" srcId="{032F1FDD-BEA3-4785-92EE-3105C7E76B21}" destId="{C5B017F8-815B-4359-997B-95384A3F30D4}" srcOrd="2" destOrd="0" parTransId="{BDD44688-A6C9-4359-902A-76B9CABD2932}" sibTransId="{F6CDA544-5148-412D-BED7-C67189844FE3}"/>
    <dgm:cxn modelId="{E35DEC7F-8F09-4EA0-8BE5-C5BE5769DD01}" srcId="{83587691-B8EC-4FBB-B5EB-9671CA81B58F}" destId="{BC3C2E5F-540B-4C0C-95C6-2B522FFD16D8}" srcOrd="0" destOrd="0" parTransId="{0CDD0F84-E150-4178-9939-5A719CE27820}" sibTransId="{945BEA3B-99A6-42EE-AF37-CBB462033005}"/>
    <dgm:cxn modelId="{E9CD24A7-5652-45C2-A4FC-1730C17131AB}" type="presOf" srcId="{53539F40-02DB-4E65-ADCF-73C9722B18A8}" destId="{90E14000-1991-4491-928F-6B7360B8C086}" srcOrd="1" destOrd="0" presId="urn:microsoft.com/office/officeart/2005/8/layout/orgChart1"/>
    <dgm:cxn modelId="{55E4E24E-F52A-41F5-9E4E-053B5A891E5C}" type="presOf" srcId="{C5B017F8-815B-4359-997B-95384A3F30D4}" destId="{38DF788C-3BC3-4274-9E84-624018B761BF}" srcOrd="0" destOrd="0" presId="urn:microsoft.com/office/officeart/2005/8/layout/orgChart1"/>
    <dgm:cxn modelId="{E5828CCD-A71A-45F4-BAC8-11E5CC3C58FC}" type="presOf" srcId="{44DBBE63-5AB5-4328-B9D7-0106C97594A1}" destId="{EF5D9DCE-8D29-408B-9BF7-7BDFF3749AF8}" srcOrd="1" destOrd="0" presId="urn:microsoft.com/office/officeart/2005/8/layout/orgChart1"/>
    <dgm:cxn modelId="{7919A2F9-B3F2-49E3-8508-A59F685685D6}" type="presOf" srcId="{3BEC59DE-7343-4A16-8CB0-3D264C987ACD}" destId="{55742DD0-F9E5-49B4-8233-F02F6CB3EC4C}" srcOrd="0" destOrd="0" presId="urn:microsoft.com/office/officeart/2005/8/layout/orgChart1"/>
    <dgm:cxn modelId="{A67C915C-FD96-4AFC-ACE7-D9A1D3EBE457}" type="presOf" srcId="{2A02012E-607B-4549-B140-9458012F3721}" destId="{56378B82-BA37-44EA-929B-563552AD31CC}" srcOrd="0" destOrd="0" presId="urn:microsoft.com/office/officeart/2005/8/layout/orgChart1"/>
    <dgm:cxn modelId="{1B170D0A-70F5-4DA1-952B-6DF02C8B42E7}" type="presOf" srcId="{53539F40-02DB-4E65-ADCF-73C9722B18A8}" destId="{0EA6FEA1-864B-42BC-A51C-CB697B6301DF}" srcOrd="0" destOrd="0" presId="urn:microsoft.com/office/officeart/2005/8/layout/orgChart1"/>
    <dgm:cxn modelId="{38DFAE17-A7E2-4123-8732-2D4B1C47EBFF}" type="presOf" srcId="{B21D44F4-B3F0-41FD-BA1A-C67288A0EE45}" destId="{93425C08-6391-4EE8-908A-9DE5EC3371DA}" srcOrd="1" destOrd="0" presId="urn:microsoft.com/office/officeart/2005/8/layout/orgChart1"/>
    <dgm:cxn modelId="{B87E4123-8B80-4425-B968-8A35442F8411}" type="presOf" srcId="{65E3C169-9FC1-490E-8BC3-74FA53F7E917}" destId="{31073EE5-9C6B-42A4-8C13-1E0893285BD3}" srcOrd="0" destOrd="0" presId="urn:microsoft.com/office/officeart/2005/8/layout/orgChart1"/>
    <dgm:cxn modelId="{A1CBEEA5-37EE-42B7-B08D-CFB3A4493D91}" type="presParOf" srcId="{F06CE732-3A58-4F87-98C7-50C0BFF19D59}" destId="{727CBF1C-CAC5-450F-B478-CE08C0FE93F4}" srcOrd="0" destOrd="0" presId="urn:microsoft.com/office/officeart/2005/8/layout/orgChart1"/>
    <dgm:cxn modelId="{DD0209F0-4AFC-4AAA-B4C1-495BA0C31E72}" type="presParOf" srcId="{727CBF1C-CAC5-450F-B478-CE08C0FE93F4}" destId="{389B5B84-86AE-4ACA-B69D-6DE4077F205F}" srcOrd="0" destOrd="0" presId="urn:microsoft.com/office/officeart/2005/8/layout/orgChart1"/>
    <dgm:cxn modelId="{7EE26E77-B4AD-426B-89FE-A231D83F9E32}" type="presParOf" srcId="{389B5B84-86AE-4ACA-B69D-6DE4077F205F}" destId="{3CDC0116-F7D2-46F3-838C-BCCC221920E6}" srcOrd="0" destOrd="0" presId="urn:microsoft.com/office/officeart/2005/8/layout/orgChart1"/>
    <dgm:cxn modelId="{A3A30FF9-A193-495F-A8CC-4F0AB85E99B2}" type="presParOf" srcId="{389B5B84-86AE-4ACA-B69D-6DE4077F205F}" destId="{892BDEC1-DB06-44E4-B148-49254C44BFCD}" srcOrd="1" destOrd="0" presId="urn:microsoft.com/office/officeart/2005/8/layout/orgChart1"/>
    <dgm:cxn modelId="{B8D16283-1251-460C-8AF5-2C870EFB9AD6}" type="presParOf" srcId="{727CBF1C-CAC5-450F-B478-CE08C0FE93F4}" destId="{07FDBDD5-0395-41D6-B112-CA69FEFCEC0E}" srcOrd="1" destOrd="0" presId="urn:microsoft.com/office/officeart/2005/8/layout/orgChart1"/>
    <dgm:cxn modelId="{5ED31EC3-A16F-48F1-A148-C45B51249439}" type="presParOf" srcId="{07FDBDD5-0395-41D6-B112-CA69FEFCEC0E}" destId="{5B7ABA6A-0817-412B-BF9C-FCA99FC2C37D}" srcOrd="0" destOrd="0" presId="urn:microsoft.com/office/officeart/2005/8/layout/orgChart1"/>
    <dgm:cxn modelId="{18FAB1BA-33A1-4D6F-933B-36C1B6F88C3B}" type="presParOf" srcId="{07FDBDD5-0395-41D6-B112-CA69FEFCEC0E}" destId="{E650000C-C0AB-49CD-9629-8E0C37BBE148}" srcOrd="1" destOrd="0" presId="urn:microsoft.com/office/officeart/2005/8/layout/orgChart1"/>
    <dgm:cxn modelId="{54A899FF-5700-4102-AF04-1BDE4F180015}" type="presParOf" srcId="{E650000C-C0AB-49CD-9629-8E0C37BBE148}" destId="{29A9EE68-39AB-44ED-99D2-FEAA59F9FDC8}" srcOrd="0" destOrd="0" presId="urn:microsoft.com/office/officeart/2005/8/layout/orgChart1"/>
    <dgm:cxn modelId="{CCEE81DE-3C61-490A-AB77-F2D4B5733C20}" type="presParOf" srcId="{29A9EE68-39AB-44ED-99D2-FEAA59F9FDC8}" destId="{C37D436F-6E1F-4C7F-B241-EA33AFC9DA32}" srcOrd="0" destOrd="0" presId="urn:microsoft.com/office/officeart/2005/8/layout/orgChart1"/>
    <dgm:cxn modelId="{CFE7BC80-1803-41F2-B1BB-F6087831BDD9}" type="presParOf" srcId="{29A9EE68-39AB-44ED-99D2-FEAA59F9FDC8}" destId="{814CCCE0-F3AA-4D29-AED7-D00FF96C8B52}" srcOrd="1" destOrd="0" presId="urn:microsoft.com/office/officeart/2005/8/layout/orgChart1"/>
    <dgm:cxn modelId="{A1979FE4-8DB2-4AC7-9A71-4A256D0BF023}" type="presParOf" srcId="{E650000C-C0AB-49CD-9629-8E0C37BBE148}" destId="{C0A0EE5F-1035-49E7-85B8-F807BFAD89B1}" srcOrd="1" destOrd="0" presId="urn:microsoft.com/office/officeart/2005/8/layout/orgChart1"/>
    <dgm:cxn modelId="{09ACCEBA-E06B-4D1B-8A46-6C1A78D29662}" type="presParOf" srcId="{C0A0EE5F-1035-49E7-85B8-F807BFAD89B1}" destId="{56378B82-BA37-44EA-929B-563552AD31CC}" srcOrd="0" destOrd="0" presId="urn:microsoft.com/office/officeart/2005/8/layout/orgChart1"/>
    <dgm:cxn modelId="{F07313E4-50E4-4555-B0BF-98714EECA7B2}" type="presParOf" srcId="{C0A0EE5F-1035-49E7-85B8-F807BFAD89B1}" destId="{A67E917B-F373-4284-A0AC-AC58A20A1D51}" srcOrd="1" destOrd="0" presId="urn:microsoft.com/office/officeart/2005/8/layout/orgChart1"/>
    <dgm:cxn modelId="{F6F3D953-3BD5-4116-8F58-A2F20A6C5617}" type="presParOf" srcId="{A67E917B-F373-4284-A0AC-AC58A20A1D51}" destId="{7BBEC23B-E303-4095-90BE-D9B719FDB204}" srcOrd="0" destOrd="0" presId="urn:microsoft.com/office/officeart/2005/8/layout/orgChart1"/>
    <dgm:cxn modelId="{C6B32922-7AF8-40F5-9774-8AA7C58BDBF3}" type="presParOf" srcId="{7BBEC23B-E303-4095-90BE-D9B719FDB204}" destId="{F99413C6-EDF8-47F0-BCFE-9830CEB69D07}" srcOrd="0" destOrd="0" presId="urn:microsoft.com/office/officeart/2005/8/layout/orgChart1"/>
    <dgm:cxn modelId="{6E280133-525C-4757-BF7D-7B2829E626CA}" type="presParOf" srcId="{7BBEC23B-E303-4095-90BE-D9B719FDB204}" destId="{DE9AF16F-0B40-4720-88F4-DE16922035FC}" srcOrd="1" destOrd="0" presId="urn:microsoft.com/office/officeart/2005/8/layout/orgChart1"/>
    <dgm:cxn modelId="{52E11BA9-9180-41EE-B6FB-92BBBAE981DA}" type="presParOf" srcId="{A67E917B-F373-4284-A0AC-AC58A20A1D51}" destId="{B7B3E6D4-298B-498F-B8E8-B09E8E4DBBDF}" srcOrd="1" destOrd="0" presId="urn:microsoft.com/office/officeart/2005/8/layout/orgChart1"/>
    <dgm:cxn modelId="{9B3F4D11-4217-43EE-9BD3-3C9D356413B9}" type="presParOf" srcId="{A67E917B-F373-4284-A0AC-AC58A20A1D51}" destId="{F3A91943-D40D-4A5A-9766-497663C7DB09}" srcOrd="2" destOrd="0" presId="urn:microsoft.com/office/officeart/2005/8/layout/orgChart1"/>
    <dgm:cxn modelId="{BC1B787D-987C-4992-8051-0FF7338C8A92}" type="presParOf" srcId="{C0A0EE5F-1035-49E7-85B8-F807BFAD89B1}" destId="{17F18C7E-6578-457B-B212-2A661BA9F1EB}" srcOrd="2" destOrd="0" presId="urn:microsoft.com/office/officeart/2005/8/layout/orgChart1"/>
    <dgm:cxn modelId="{8A5DB6D6-1F38-48F8-8F34-B8032D4E1915}" type="presParOf" srcId="{C0A0EE5F-1035-49E7-85B8-F807BFAD89B1}" destId="{A18DB607-EE3C-406A-AA6F-58F2AF740DC0}" srcOrd="3" destOrd="0" presId="urn:microsoft.com/office/officeart/2005/8/layout/orgChart1"/>
    <dgm:cxn modelId="{6C1F3FCC-20B3-4DDC-8888-71BB36416461}" type="presParOf" srcId="{A18DB607-EE3C-406A-AA6F-58F2AF740DC0}" destId="{12DFC56D-0197-48CD-BC1E-CE46EC954EB5}" srcOrd="0" destOrd="0" presId="urn:microsoft.com/office/officeart/2005/8/layout/orgChart1"/>
    <dgm:cxn modelId="{8D73CC28-CF44-4AD7-BC8B-F2CBF74CF199}" type="presParOf" srcId="{12DFC56D-0197-48CD-BC1E-CE46EC954EB5}" destId="{55742DD0-F9E5-49B4-8233-F02F6CB3EC4C}" srcOrd="0" destOrd="0" presId="urn:microsoft.com/office/officeart/2005/8/layout/orgChart1"/>
    <dgm:cxn modelId="{9CABF9B9-1D32-4709-B8D9-AB7E8E3E99A6}" type="presParOf" srcId="{12DFC56D-0197-48CD-BC1E-CE46EC954EB5}" destId="{9780935B-4EDD-46F2-A54B-AA0A87FAF02D}" srcOrd="1" destOrd="0" presId="urn:microsoft.com/office/officeart/2005/8/layout/orgChart1"/>
    <dgm:cxn modelId="{F6C2E52B-3E0E-441E-BE67-F290D557AA75}" type="presParOf" srcId="{A18DB607-EE3C-406A-AA6F-58F2AF740DC0}" destId="{1DEB19F0-9518-4643-9473-78BB5DB9F3AD}" srcOrd="1" destOrd="0" presId="urn:microsoft.com/office/officeart/2005/8/layout/orgChart1"/>
    <dgm:cxn modelId="{C519AE5F-3DD6-41AC-A320-B59D09733142}" type="presParOf" srcId="{A18DB607-EE3C-406A-AA6F-58F2AF740DC0}" destId="{EBBCAACA-6032-42DC-9BB2-9A16A860E434}" srcOrd="2" destOrd="0" presId="urn:microsoft.com/office/officeart/2005/8/layout/orgChart1"/>
    <dgm:cxn modelId="{6DB38971-94AB-441F-9F16-5A31CE654C87}" type="presParOf" srcId="{C0A0EE5F-1035-49E7-85B8-F807BFAD89B1}" destId="{8C11D5E0-12B1-4342-9132-FD20EC974A65}" srcOrd="4" destOrd="0" presId="urn:microsoft.com/office/officeart/2005/8/layout/orgChart1"/>
    <dgm:cxn modelId="{8C0E81B9-82F7-4F15-A32D-CCB5CEB86F3E}" type="presParOf" srcId="{C0A0EE5F-1035-49E7-85B8-F807BFAD89B1}" destId="{AED5D13E-BB75-43D2-BB12-8E00408F2A06}" srcOrd="5" destOrd="0" presId="urn:microsoft.com/office/officeart/2005/8/layout/orgChart1"/>
    <dgm:cxn modelId="{F74A4A05-5D08-4A68-A94B-BA0B8E29BC83}" type="presParOf" srcId="{AED5D13E-BB75-43D2-BB12-8E00408F2A06}" destId="{6BD16655-D54F-4CC6-8FF2-6D63DE3A61FA}" srcOrd="0" destOrd="0" presId="urn:microsoft.com/office/officeart/2005/8/layout/orgChart1"/>
    <dgm:cxn modelId="{85E14CEC-A51D-4CD1-B0ED-25EDBDEC311A}" type="presParOf" srcId="{6BD16655-D54F-4CC6-8FF2-6D63DE3A61FA}" destId="{4F186979-DD69-40AB-BBB1-83A63200FF20}" srcOrd="0" destOrd="0" presId="urn:microsoft.com/office/officeart/2005/8/layout/orgChart1"/>
    <dgm:cxn modelId="{432153D2-745F-4F21-AB47-16A0E47DC02E}" type="presParOf" srcId="{6BD16655-D54F-4CC6-8FF2-6D63DE3A61FA}" destId="{93425C08-6391-4EE8-908A-9DE5EC3371DA}" srcOrd="1" destOrd="0" presId="urn:microsoft.com/office/officeart/2005/8/layout/orgChart1"/>
    <dgm:cxn modelId="{B9469931-A5F9-49BC-B09A-C6AE1AB7488F}" type="presParOf" srcId="{AED5D13E-BB75-43D2-BB12-8E00408F2A06}" destId="{B55B7DDD-3F3B-4F24-A2CB-ADC941F80E2B}" srcOrd="1" destOrd="0" presId="urn:microsoft.com/office/officeart/2005/8/layout/orgChart1"/>
    <dgm:cxn modelId="{BAFD1359-2B0E-428E-91B1-08C501F1A7ED}" type="presParOf" srcId="{AED5D13E-BB75-43D2-BB12-8E00408F2A06}" destId="{5552F73E-50EE-4AA6-93C2-77530BF84421}" srcOrd="2" destOrd="0" presId="urn:microsoft.com/office/officeart/2005/8/layout/orgChart1"/>
    <dgm:cxn modelId="{4CABC96B-CCF8-428A-9E98-0447CC6CCFC0}" type="presParOf" srcId="{E650000C-C0AB-49CD-9629-8E0C37BBE148}" destId="{BF8C4BE9-059C-4F78-9987-DFF5908C22A1}" srcOrd="2" destOrd="0" presId="urn:microsoft.com/office/officeart/2005/8/layout/orgChart1"/>
    <dgm:cxn modelId="{B9233E08-E59C-45A9-9403-E0B4E4BB8E38}" type="presParOf" srcId="{07FDBDD5-0395-41D6-B112-CA69FEFCEC0E}" destId="{B40A435A-0D8D-4198-897D-9D7EC8781AF0}" srcOrd="2" destOrd="0" presId="urn:microsoft.com/office/officeart/2005/8/layout/orgChart1"/>
    <dgm:cxn modelId="{7C79787A-364D-4D1E-A1C1-82B8F8176A36}" type="presParOf" srcId="{07FDBDD5-0395-41D6-B112-CA69FEFCEC0E}" destId="{7F010778-2625-45AE-AB9B-1ACE9BBC0CB7}" srcOrd="3" destOrd="0" presId="urn:microsoft.com/office/officeart/2005/8/layout/orgChart1"/>
    <dgm:cxn modelId="{23113498-2789-44C8-A48C-1EB1A43A926A}" type="presParOf" srcId="{7F010778-2625-45AE-AB9B-1ACE9BBC0CB7}" destId="{63D42F13-B452-4CF6-A90D-67FA393E62C6}" srcOrd="0" destOrd="0" presId="urn:microsoft.com/office/officeart/2005/8/layout/orgChart1"/>
    <dgm:cxn modelId="{EB298DBC-3E8B-4EEC-B770-0FDCA167AB92}" type="presParOf" srcId="{63D42F13-B452-4CF6-A90D-67FA393E62C6}" destId="{D7708FE2-49B5-4DC6-BF2A-63CD60BF059F}" srcOrd="0" destOrd="0" presId="urn:microsoft.com/office/officeart/2005/8/layout/orgChart1"/>
    <dgm:cxn modelId="{FF1152FD-8DB3-4674-9BD2-27EDB3938A97}" type="presParOf" srcId="{63D42F13-B452-4CF6-A90D-67FA393E62C6}" destId="{30E78CDC-1A0E-4AE7-8673-5AA4FFD8DE61}" srcOrd="1" destOrd="0" presId="urn:microsoft.com/office/officeart/2005/8/layout/orgChart1"/>
    <dgm:cxn modelId="{A01C5518-95F8-45B2-A258-796B4A81A35A}" type="presParOf" srcId="{7F010778-2625-45AE-AB9B-1ACE9BBC0CB7}" destId="{4FCBDC9B-2968-4F06-B73B-648A414DAE3F}" srcOrd="1" destOrd="0" presId="urn:microsoft.com/office/officeart/2005/8/layout/orgChart1"/>
    <dgm:cxn modelId="{B073F406-4FDE-428C-8238-8D35471600B8}" type="presParOf" srcId="{4FCBDC9B-2968-4F06-B73B-648A414DAE3F}" destId="{D78FCD82-EC43-4971-89B7-B204A59F8B5C}" srcOrd="0" destOrd="0" presId="urn:microsoft.com/office/officeart/2005/8/layout/orgChart1"/>
    <dgm:cxn modelId="{67546160-FF1B-4591-AF6E-711D7362DB5E}" type="presParOf" srcId="{4FCBDC9B-2968-4F06-B73B-648A414DAE3F}" destId="{73DDFA61-B96B-4F5E-96AF-69F14E478E96}" srcOrd="1" destOrd="0" presId="urn:microsoft.com/office/officeart/2005/8/layout/orgChart1"/>
    <dgm:cxn modelId="{0BCB506F-EBCB-4094-A0B0-E8AEDA17C542}" type="presParOf" srcId="{73DDFA61-B96B-4F5E-96AF-69F14E478E96}" destId="{E75A6893-3C4A-410E-9EB6-0305ACCD17D6}" srcOrd="0" destOrd="0" presId="urn:microsoft.com/office/officeart/2005/8/layout/orgChart1"/>
    <dgm:cxn modelId="{1EC2F285-85B2-4E6B-8C74-3A33870D0096}" type="presParOf" srcId="{E75A6893-3C4A-410E-9EB6-0305ACCD17D6}" destId="{AE494950-BA3F-432E-926B-D0C8A47523E0}" srcOrd="0" destOrd="0" presId="urn:microsoft.com/office/officeart/2005/8/layout/orgChart1"/>
    <dgm:cxn modelId="{2894C098-43DD-432D-A9B5-28D14C7B23F3}" type="presParOf" srcId="{E75A6893-3C4A-410E-9EB6-0305ACCD17D6}" destId="{294C4ADD-FACD-4CE7-AC8F-213555A55272}" srcOrd="1" destOrd="0" presId="urn:microsoft.com/office/officeart/2005/8/layout/orgChart1"/>
    <dgm:cxn modelId="{3511119B-BCC1-45D4-B752-FEB145C138E2}" type="presParOf" srcId="{73DDFA61-B96B-4F5E-96AF-69F14E478E96}" destId="{0E766BE6-69DA-43ED-8F28-910313D2A9A3}" srcOrd="1" destOrd="0" presId="urn:microsoft.com/office/officeart/2005/8/layout/orgChart1"/>
    <dgm:cxn modelId="{D60BAEEE-E4E9-4280-B1F8-B7C5A16E35CD}" type="presParOf" srcId="{73DDFA61-B96B-4F5E-96AF-69F14E478E96}" destId="{93D3F635-0AAF-4B10-BE6E-31B1F1C37CCA}" srcOrd="2" destOrd="0" presId="urn:microsoft.com/office/officeart/2005/8/layout/orgChart1"/>
    <dgm:cxn modelId="{6015825A-09B9-4E94-B1DD-E1AB17AB74BA}" type="presParOf" srcId="{4FCBDC9B-2968-4F06-B73B-648A414DAE3F}" destId="{31073EE5-9C6B-42A4-8C13-1E0893285BD3}" srcOrd="2" destOrd="0" presId="urn:microsoft.com/office/officeart/2005/8/layout/orgChart1"/>
    <dgm:cxn modelId="{399658B6-9CD8-4E8F-BE82-3E9DF0D80E2E}" type="presParOf" srcId="{4FCBDC9B-2968-4F06-B73B-648A414DAE3F}" destId="{FBF95670-D81D-47B6-9D31-7A8A7BEC51DF}" srcOrd="3" destOrd="0" presId="urn:microsoft.com/office/officeart/2005/8/layout/orgChart1"/>
    <dgm:cxn modelId="{0D443633-316B-4823-823F-CA8D284057F7}" type="presParOf" srcId="{FBF95670-D81D-47B6-9D31-7A8A7BEC51DF}" destId="{CC753743-2160-4148-AF06-E2FD533898CC}" srcOrd="0" destOrd="0" presId="urn:microsoft.com/office/officeart/2005/8/layout/orgChart1"/>
    <dgm:cxn modelId="{FE8DA076-4CCB-4F76-998C-49F699CC40F8}" type="presParOf" srcId="{CC753743-2160-4148-AF06-E2FD533898CC}" destId="{81112AB7-6E1D-40F3-AE8F-24C1A6E20B50}" srcOrd="0" destOrd="0" presId="urn:microsoft.com/office/officeart/2005/8/layout/orgChart1"/>
    <dgm:cxn modelId="{8478039C-B827-4F77-B9D0-1A3F33E79B45}" type="presParOf" srcId="{CC753743-2160-4148-AF06-E2FD533898CC}" destId="{90D143EF-E5A7-418E-A27F-683A7F5C589C}" srcOrd="1" destOrd="0" presId="urn:microsoft.com/office/officeart/2005/8/layout/orgChart1"/>
    <dgm:cxn modelId="{B6C9C8BF-2B60-40ED-A9B1-974F836546EE}" type="presParOf" srcId="{FBF95670-D81D-47B6-9D31-7A8A7BEC51DF}" destId="{B0C02E63-9440-4C72-BFF9-71DD35998923}" srcOrd="1" destOrd="0" presId="urn:microsoft.com/office/officeart/2005/8/layout/orgChart1"/>
    <dgm:cxn modelId="{ADF7C56A-491B-4DE5-B459-C23ECF9295C9}" type="presParOf" srcId="{FBF95670-D81D-47B6-9D31-7A8A7BEC51DF}" destId="{F657096D-0366-41E2-83FE-068DF95055BA}" srcOrd="2" destOrd="0" presId="urn:microsoft.com/office/officeart/2005/8/layout/orgChart1"/>
    <dgm:cxn modelId="{86A6F5AE-2EAB-4BC6-AC62-F22545B06E4C}" type="presParOf" srcId="{4FCBDC9B-2968-4F06-B73B-648A414DAE3F}" destId="{11E0DEAA-0D0C-494E-BAB8-83DA99014202}" srcOrd="4" destOrd="0" presId="urn:microsoft.com/office/officeart/2005/8/layout/orgChart1"/>
    <dgm:cxn modelId="{B9B5A3D2-6384-4A62-9D87-4243749F1846}" type="presParOf" srcId="{4FCBDC9B-2968-4F06-B73B-648A414DAE3F}" destId="{4C5318B6-2DD1-4859-9130-F3980DD3EF0A}" srcOrd="5" destOrd="0" presId="urn:microsoft.com/office/officeart/2005/8/layout/orgChart1"/>
    <dgm:cxn modelId="{1BD513C4-1776-4217-A7BC-BCC4D446C2E4}" type="presParOf" srcId="{4C5318B6-2DD1-4859-9130-F3980DD3EF0A}" destId="{BE878B0A-AAC5-40BF-AD13-3F8D10DFDC0B}" srcOrd="0" destOrd="0" presId="urn:microsoft.com/office/officeart/2005/8/layout/orgChart1"/>
    <dgm:cxn modelId="{64C96876-9E02-437D-BAC5-E7A1A57B5D5B}" type="presParOf" srcId="{BE878B0A-AAC5-40BF-AD13-3F8D10DFDC0B}" destId="{742B0C35-8083-4E0B-B5D3-BF69AD18E779}" srcOrd="0" destOrd="0" presId="urn:microsoft.com/office/officeart/2005/8/layout/orgChart1"/>
    <dgm:cxn modelId="{64BEA33E-3BB3-4FAD-B9AF-4CC63F7DBBA9}" type="presParOf" srcId="{BE878B0A-AAC5-40BF-AD13-3F8D10DFDC0B}" destId="{EF5D9DCE-8D29-408B-9BF7-7BDFF3749AF8}" srcOrd="1" destOrd="0" presId="urn:microsoft.com/office/officeart/2005/8/layout/orgChart1"/>
    <dgm:cxn modelId="{E3AF175A-F407-4C34-A318-A8030633C49B}" type="presParOf" srcId="{4C5318B6-2DD1-4859-9130-F3980DD3EF0A}" destId="{B823AB9E-2B2D-47B2-A440-55FA9685AEEB}" srcOrd="1" destOrd="0" presId="urn:microsoft.com/office/officeart/2005/8/layout/orgChart1"/>
    <dgm:cxn modelId="{2FAFE475-3581-49A9-8984-C8DD6CDEB4BB}" type="presParOf" srcId="{4C5318B6-2DD1-4859-9130-F3980DD3EF0A}" destId="{B989CEB5-D647-4006-8016-AA768C1298DE}" srcOrd="2" destOrd="0" presId="urn:microsoft.com/office/officeart/2005/8/layout/orgChart1"/>
    <dgm:cxn modelId="{7BAC6DF0-7254-44D7-93C8-1398DBEA68D2}" type="presParOf" srcId="{7F010778-2625-45AE-AB9B-1ACE9BBC0CB7}" destId="{61D97A86-2FD6-4ED7-8C9F-F64811A85117}" srcOrd="2" destOrd="0" presId="urn:microsoft.com/office/officeart/2005/8/layout/orgChart1"/>
    <dgm:cxn modelId="{70C6548F-9B34-4AE6-A20F-1597EB7A76B3}" type="presParOf" srcId="{07FDBDD5-0395-41D6-B112-CA69FEFCEC0E}" destId="{7E26ED0E-B0E5-4F7B-AFCF-6E96FA872405}" srcOrd="4" destOrd="0" presId="urn:microsoft.com/office/officeart/2005/8/layout/orgChart1"/>
    <dgm:cxn modelId="{845254A5-4B7A-4CEF-A2BC-D9F195143D81}" type="presParOf" srcId="{07FDBDD5-0395-41D6-B112-CA69FEFCEC0E}" destId="{7EA2A75B-20A8-426E-8A89-62D6C836C048}" srcOrd="5" destOrd="0" presId="urn:microsoft.com/office/officeart/2005/8/layout/orgChart1"/>
    <dgm:cxn modelId="{A8D6BEBE-152C-4A39-B967-EB6380325D1D}" type="presParOf" srcId="{7EA2A75B-20A8-426E-8A89-62D6C836C048}" destId="{D2A14C7A-CDB0-4A5B-AC8E-7FA6F88378B6}" srcOrd="0" destOrd="0" presId="urn:microsoft.com/office/officeart/2005/8/layout/orgChart1"/>
    <dgm:cxn modelId="{A8C5679F-4A7D-4AC5-9C09-B3EB5F3FFED3}" type="presParOf" srcId="{D2A14C7A-CDB0-4A5B-AC8E-7FA6F88378B6}" destId="{CFE7A144-CC77-4B39-850D-5415FB76E39A}" srcOrd="0" destOrd="0" presId="urn:microsoft.com/office/officeart/2005/8/layout/orgChart1"/>
    <dgm:cxn modelId="{CF44BAA0-2CCF-4DAE-BBB2-665230DD29F0}" type="presParOf" srcId="{D2A14C7A-CDB0-4A5B-AC8E-7FA6F88378B6}" destId="{AC725CA1-8B6A-4E48-84B6-0935895E006B}" srcOrd="1" destOrd="0" presId="urn:microsoft.com/office/officeart/2005/8/layout/orgChart1"/>
    <dgm:cxn modelId="{FB9E2359-C0DC-439B-9EC0-424FD8E3D460}" type="presParOf" srcId="{7EA2A75B-20A8-426E-8A89-62D6C836C048}" destId="{E846C72F-D981-4E67-9AEF-788185A98121}" srcOrd="1" destOrd="0" presId="urn:microsoft.com/office/officeart/2005/8/layout/orgChart1"/>
    <dgm:cxn modelId="{3FA1A98A-8333-42A6-A99A-0B97BEB1A49E}" type="presParOf" srcId="{E846C72F-D981-4E67-9AEF-788185A98121}" destId="{3D88FF61-0F2D-4C1E-9397-2A0BA7411620}" srcOrd="0" destOrd="0" presId="urn:microsoft.com/office/officeart/2005/8/layout/orgChart1"/>
    <dgm:cxn modelId="{60FA7D88-C93A-43BD-A4E3-3D157E1694EB}" type="presParOf" srcId="{E846C72F-D981-4E67-9AEF-788185A98121}" destId="{48EC7629-4E1C-4738-B0B0-5E094F93B175}" srcOrd="1" destOrd="0" presId="urn:microsoft.com/office/officeart/2005/8/layout/orgChart1"/>
    <dgm:cxn modelId="{54A0D21B-4EF6-46F6-90B1-48F574C90DB2}" type="presParOf" srcId="{48EC7629-4E1C-4738-B0B0-5E094F93B175}" destId="{39A8B832-67DD-419F-AECB-1CCA2848B094}" srcOrd="0" destOrd="0" presId="urn:microsoft.com/office/officeart/2005/8/layout/orgChart1"/>
    <dgm:cxn modelId="{99BE7411-5312-4791-91B7-07837811C5C4}" type="presParOf" srcId="{39A8B832-67DD-419F-AECB-1CCA2848B094}" destId="{D091E574-D342-4A77-B57D-505386F46C04}" srcOrd="0" destOrd="0" presId="urn:microsoft.com/office/officeart/2005/8/layout/orgChart1"/>
    <dgm:cxn modelId="{496A653D-B73E-4E0C-A03B-A01D6CA164ED}" type="presParOf" srcId="{39A8B832-67DD-419F-AECB-1CCA2848B094}" destId="{5C422945-159D-4269-90E6-4F6E36DA9ECB}" srcOrd="1" destOrd="0" presId="urn:microsoft.com/office/officeart/2005/8/layout/orgChart1"/>
    <dgm:cxn modelId="{CBBC6D1B-084A-4491-BB27-B03B6EF9B3C7}" type="presParOf" srcId="{48EC7629-4E1C-4738-B0B0-5E094F93B175}" destId="{612D481B-0DED-44A9-B7C5-AC8F568C03D0}" srcOrd="1" destOrd="0" presId="urn:microsoft.com/office/officeart/2005/8/layout/orgChart1"/>
    <dgm:cxn modelId="{94DC8CE7-11B1-4DF4-A9A9-EE0D4859B03D}" type="presParOf" srcId="{48EC7629-4E1C-4738-B0B0-5E094F93B175}" destId="{ED0BF4E7-2085-4FF8-8F3B-D713D47FDBBA}" srcOrd="2" destOrd="0" presId="urn:microsoft.com/office/officeart/2005/8/layout/orgChart1"/>
    <dgm:cxn modelId="{1658FE94-5FE0-4352-AF65-D86FA9A7EA98}" type="presParOf" srcId="{E846C72F-D981-4E67-9AEF-788185A98121}" destId="{12771CB3-ACF4-41AC-82DA-43B88B7FAA1D}" srcOrd="2" destOrd="0" presId="urn:microsoft.com/office/officeart/2005/8/layout/orgChart1"/>
    <dgm:cxn modelId="{D49420D3-F1FD-4471-9FA7-D1D07A85E43D}" type="presParOf" srcId="{E846C72F-D981-4E67-9AEF-788185A98121}" destId="{77A38645-26C6-46EA-B639-482801B42173}" srcOrd="3" destOrd="0" presId="urn:microsoft.com/office/officeart/2005/8/layout/orgChart1"/>
    <dgm:cxn modelId="{A38AF38B-D60F-4D08-9530-B9142F9E3472}" type="presParOf" srcId="{77A38645-26C6-46EA-B639-482801B42173}" destId="{47755C74-46C6-45F3-8EB9-06029D9A4B9B}" srcOrd="0" destOrd="0" presId="urn:microsoft.com/office/officeart/2005/8/layout/orgChart1"/>
    <dgm:cxn modelId="{8013E997-F7E5-471A-AB46-83CBBA2613CD}" type="presParOf" srcId="{47755C74-46C6-45F3-8EB9-06029D9A4B9B}" destId="{0EA6FEA1-864B-42BC-A51C-CB697B6301DF}" srcOrd="0" destOrd="0" presId="urn:microsoft.com/office/officeart/2005/8/layout/orgChart1"/>
    <dgm:cxn modelId="{400C6FC1-9A81-4CE2-B389-3D50B5472D8C}" type="presParOf" srcId="{47755C74-46C6-45F3-8EB9-06029D9A4B9B}" destId="{90E14000-1991-4491-928F-6B7360B8C086}" srcOrd="1" destOrd="0" presId="urn:microsoft.com/office/officeart/2005/8/layout/orgChart1"/>
    <dgm:cxn modelId="{F29E3B8D-070E-45D4-A786-E53D2ACBB615}" type="presParOf" srcId="{77A38645-26C6-46EA-B639-482801B42173}" destId="{1F7D4238-2079-4099-8AA5-8C0DA2605D66}" srcOrd="1" destOrd="0" presId="urn:microsoft.com/office/officeart/2005/8/layout/orgChart1"/>
    <dgm:cxn modelId="{BB002B2C-58FF-42FB-963D-88F595413466}" type="presParOf" srcId="{77A38645-26C6-46EA-B639-482801B42173}" destId="{319DCD9C-E5DF-43CB-8303-71999D87052B}" srcOrd="2" destOrd="0" presId="urn:microsoft.com/office/officeart/2005/8/layout/orgChart1"/>
    <dgm:cxn modelId="{DEF849DE-F2C0-4F3B-819F-F7327E39A28E}" type="presParOf" srcId="{E846C72F-D981-4E67-9AEF-788185A98121}" destId="{EDA17F7C-98A0-4634-AE22-EDF7AC909730}" srcOrd="4" destOrd="0" presId="urn:microsoft.com/office/officeart/2005/8/layout/orgChart1"/>
    <dgm:cxn modelId="{803E4881-B742-40B3-97F1-0FED700171D2}" type="presParOf" srcId="{E846C72F-D981-4E67-9AEF-788185A98121}" destId="{6025BB2A-0C2C-4189-8A53-5BF23186AC72}" srcOrd="5" destOrd="0" presId="urn:microsoft.com/office/officeart/2005/8/layout/orgChart1"/>
    <dgm:cxn modelId="{29FB5891-1A1C-4F82-8EE9-2B797EDFC2BB}" type="presParOf" srcId="{6025BB2A-0C2C-4189-8A53-5BF23186AC72}" destId="{51A33583-5CF3-49C5-B6FD-5C917D708150}" srcOrd="0" destOrd="0" presId="urn:microsoft.com/office/officeart/2005/8/layout/orgChart1"/>
    <dgm:cxn modelId="{480D152F-6C9A-48DF-AE3E-C0580A69D776}" type="presParOf" srcId="{51A33583-5CF3-49C5-B6FD-5C917D708150}" destId="{38DF788C-3BC3-4274-9E84-624018B761BF}" srcOrd="0" destOrd="0" presId="urn:microsoft.com/office/officeart/2005/8/layout/orgChart1"/>
    <dgm:cxn modelId="{2EF37A86-A3D6-48E4-BBF7-3AE5AE761753}" type="presParOf" srcId="{51A33583-5CF3-49C5-B6FD-5C917D708150}" destId="{06CC5DAF-82E9-4F18-BE46-49BCB7AD51F8}" srcOrd="1" destOrd="0" presId="urn:microsoft.com/office/officeart/2005/8/layout/orgChart1"/>
    <dgm:cxn modelId="{3F5C678D-8D55-43A7-994D-1EEB2E66624B}" type="presParOf" srcId="{6025BB2A-0C2C-4189-8A53-5BF23186AC72}" destId="{1714368D-FC07-461A-8457-A0E81916B1DA}" srcOrd="1" destOrd="0" presId="urn:microsoft.com/office/officeart/2005/8/layout/orgChart1"/>
    <dgm:cxn modelId="{56A86F10-FFA5-4342-91EB-BB33D0FDE3B3}" type="presParOf" srcId="{6025BB2A-0C2C-4189-8A53-5BF23186AC72}" destId="{030A7DD9-8328-43C8-885E-877CF6885F90}" srcOrd="2" destOrd="0" presId="urn:microsoft.com/office/officeart/2005/8/layout/orgChart1"/>
    <dgm:cxn modelId="{1D61D59A-9A71-40B4-A612-D0AB6961D4B0}" type="presParOf" srcId="{7EA2A75B-20A8-426E-8A89-62D6C836C048}" destId="{914A1D63-9484-4719-9A15-5893CF29D9E9}" srcOrd="2" destOrd="0" presId="urn:microsoft.com/office/officeart/2005/8/layout/orgChart1"/>
    <dgm:cxn modelId="{C7E7DA34-D532-4E05-A0FE-E60175B1B679}" type="presParOf" srcId="{727CBF1C-CAC5-450F-B478-CE08C0FE93F4}" destId="{F730353E-497A-49E0-850A-2602D6A83FA7}" srcOrd="2" destOrd="0" presId="urn:microsoft.com/office/officeart/2005/8/layout/orgChart1"/>
  </dgm:cxnLst>
  <dgm:bg/>
  <dgm:whole>
    <a:ln>
      <a:solidFill>
        <a:sysClr val="windowText" lastClr="000000"/>
      </a:solidFill>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4533</xdr:colOff>
      <xdr:row>35</xdr:row>
      <xdr:rowOff>9523</xdr:rowOff>
    </xdr:from>
    <xdr:to>
      <xdr:col>22</xdr:col>
      <xdr:colOff>13607</xdr:colOff>
      <xdr:row>61</xdr:row>
      <xdr:rowOff>42332</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M53"/>
  <sheetViews>
    <sheetView showGridLines="0" tabSelected="1" zoomScaleNormal="100" workbookViewId="0">
      <selection activeCell="B4" sqref="B4:E11"/>
    </sheetView>
  </sheetViews>
  <sheetFormatPr defaultRowHeight="11.25" x14ac:dyDescent="0.2"/>
  <cols>
    <col min="1" max="1" width="2.7109375" style="120" customWidth="1"/>
    <col min="2" max="2" width="9" style="120" customWidth="1"/>
    <col min="3" max="3" width="72.7109375" style="120" customWidth="1"/>
    <col min="4" max="4" width="30.7109375" style="120" bestFit="1" customWidth="1"/>
    <col min="5" max="5" width="43.42578125" style="120" bestFit="1" customWidth="1"/>
    <col min="6" max="6" width="10.28515625" style="120" customWidth="1"/>
    <col min="7" max="7" width="11.42578125" style="120" customWidth="1"/>
    <col min="8" max="8" width="8.7109375" style="120" customWidth="1"/>
    <col min="9" max="9" width="40.42578125" style="120" hidden="1" customWidth="1"/>
    <col min="10" max="10" width="9.140625" style="120" hidden="1" customWidth="1"/>
    <col min="11" max="11" width="11.28515625" style="120" hidden="1" customWidth="1"/>
    <col min="12" max="12" width="9.140625" style="120" hidden="1" customWidth="1"/>
    <col min="13" max="13" width="41.5703125" style="120" hidden="1" customWidth="1"/>
    <col min="14" max="14" width="9.140625" style="120" customWidth="1"/>
    <col min="15" max="16384" width="9.140625" style="120"/>
  </cols>
  <sheetData>
    <row r="2" spans="1:13" ht="12" x14ac:dyDescent="0.2">
      <c r="B2" s="263" t="s">
        <v>125</v>
      </c>
      <c r="C2" s="264"/>
      <c r="D2" s="264"/>
      <c r="E2" s="265"/>
    </row>
    <row r="4" spans="1:13" ht="11.25" customHeight="1" x14ac:dyDescent="0.2">
      <c r="B4" s="268" t="s">
        <v>213</v>
      </c>
      <c r="C4" s="268"/>
      <c r="D4" s="268"/>
      <c r="E4" s="268"/>
    </row>
    <row r="5" spans="1:13" x14ac:dyDescent="0.2">
      <c r="B5" s="268"/>
      <c r="C5" s="268"/>
      <c r="D5" s="268"/>
      <c r="E5" s="268"/>
    </row>
    <row r="6" spans="1:13" x14ac:dyDescent="0.2">
      <c r="B6" s="268"/>
      <c r="C6" s="268"/>
      <c r="D6" s="268"/>
      <c r="E6" s="268"/>
      <c r="I6" s="120" t="s">
        <v>56</v>
      </c>
    </row>
    <row r="7" spans="1:13" x14ac:dyDescent="0.2">
      <c r="B7" s="268"/>
      <c r="C7" s="268"/>
      <c r="D7" s="268"/>
      <c r="E7" s="268"/>
      <c r="I7" s="120" t="s">
        <v>50</v>
      </c>
    </row>
    <row r="8" spans="1:13" x14ac:dyDescent="0.2">
      <c r="B8" s="268"/>
      <c r="C8" s="268"/>
      <c r="D8" s="268"/>
      <c r="E8" s="268"/>
      <c r="I8" s="120" t="s">
        <v>154</v>
      </c>
    </row>
    <row r="9" spans="1:13" x14ac:dyDescent="0.2">
      <c r="B9" s="268"/>
      <c r="C9" s="268"/>
      <c r="D9" s="268"/>
      <c r="E9" s="268"/>
      <c r="I9" s="120" t="s">
        <v>197</v>
      </c>
    </row>
    <row r="10" spans="1:13" x14ac:dyDescent="0.2">
      <c r="B10" s="268"/>
      <c r="C10" s="268"/>
      <c r="D10" s="268"/>
      <c r="E10" s="268"/>
      <c r="I10" s="120" t="s">
        <v>63</v>
      </c>
    </row>
    <row r="11" spans="1:13" x14ac:dyDescent="0.2">
      <c r="B11" s="268"/>
      <c r="C11" s="268"/>
      <c r="D11" s="268"/>
      <c r="E11" s="268"/>
    </row>
    <row r="12" spans="1:13" ht="15.75" customHeight="1" x14ac:dyDescent="0.2">
      <c r="A12" s="134"/>
      <c r="B12" s="137"/>
      <c r="C12" s="137"/>
      <c r="D12" s="137"/>
      <c r="E12" s="137"/>
      <c r="F12" s="134"/>
      <c r="K12" s="120" t="s">
        <v>32</v>
      </c>
      <c r="M12" s="120" t="s">
        <v>101</v>
      </c>
    </row>
    <row r="13" spans="1:13" x14ac:dyDescent="0.2">
      <c r="B13" s="125" t="s">
        <v>28</v>
      </c>
      <c r="C13" s="133" t="s">
        <v>158</v>
      </c>
      <c r="D13" s="256"/>
      <c r="E13" s="137"/>
      <c r="K13" s="120" t="s">
        <v>33</v>
      </c>
      <c r="L13" s="120" t="s">
        <v>87</v>
      </c>
      <c r="M13" s="120" t="s">
        <v>41</v>
      </c>
    </row>
    <row r="14" spans="1:13" x14ac:dyDescent="0.2">
      <c r="B14" s="124"/>
      <c r="C14" s="133" t="s">
        <v>160</v>
      </c>
      <c r="D14" s="256"/>
      <c r="E14" s="134"/>
      <c r="K14" s="120" t="s">
        <v>23</v>
      </c>
      <c r="L14" s="120" t="s">
        <v>88</v>
      </c>
      <c r="M14" s="120" t="s">
        <v>34</v>
      </c>
    </row>
    <row r="15" spans="1:13" x14ac:dyDescent="0.2">
      <c r="B15" s="123"/>
      <c r="C15" s="133" t="s">
        <v>159</v>
      </c>
      <c r="D15" s="256"/>
    </row>
    <row r="16" spans="1:13" x14ac:dyDescent="0.2">
      <c r="B16" s="123"/>
      <c r="C16" s="135"/>
      <c r="D16" s="136"/>
    </row>
    <row r="17" spans="2:8" x14ac:dyDescent="0.2">
      <c r="B17" s="125" t="s">
        <v>29</v>
      </c>
      <c r="C17" s="121" t="s">
        <v>153</v>
      </c>
      <c r="D17" s="256"/>
    </row>
    <row r="18" spans="2:8" x14ac:dyDescent="0.2">
      <c r="B18" s="122"/>
      <c r="C18" s="123"/>
      <c r="D18" s="124"/>
    </row>
    <row r="19" spans="2:8" x14ac:dyDescent="0.2">
      <c r="B19" s="125" t="s">
        <v>30</v>
      </c>
      <c r="C19" s="266" t="s">
        <v>157</v>
      </c>
      <c r="D19" s="256" t="s">
        <v>101</v>
      </c>
    </row>
    <row r="20" spans="2:8" ht="11.25" customHeight="1" x14ac:dyDescent="0.2">
      <c r="B20" s="123"/>
      <c r="C20" s="266"/>
      <c r="D20" s="124"/>
    </row>
    <row r="21" spans="2:8" x14ac:dyDescent="0.2">
      <c r="B21" s="123"/>
      <c r="C21" s="266"/>
      <c r="D21" s="124"/>
      <c r="H21" s="134"/>
    </row>
    <row r="22" spans="2:8" x14ac:dyDescent="0.2">
      <c r="B22" s="123"/>
      <c r="C22" s="266"/>
      <c r="D22" s="124"/>
      <c r="H22" s="134"/>
    </row>
    <row r="23" spans="2:8" x14ac:dyDescent="0.2">
      <c r="B23" s="123"/>
      <c r="C23" s="127"/>
      <c r="D23" s="124"/>
      <c r="H23" s="134"/>
    </row>
    <row r="24" spans="2:8" x14ac:dyDescent="0.2">
      <c r="B24" s="122"/>
      <c r="C24" s="122"/>
      <c r="D24" s="257" t="s">
        <v>102</v>
      </c>
      <c r="E24" s="257" t="s">
        <v>103</v>
      </c>
      <c r="G24" s="168"/>
      <c r="H24" s="134" t="s">
        <v>114</v>
      </c>
    </row>
    <row r="25" spans="2:8" x14ac:dyDescent="0.2">
      <c r="B25" s="125" t="s">
        <v>31</v>
      </c>
      <c r="C25" s="266" t="s">
        <v>200</v>
      </c>
      <c r="D25" s="128" t="str">
        <f>IF($D$19="Single Rate: Indirect","Indirect", IF(OR($D$19="Two-Rate: Fringe and Indirect",$D$19="Three-Rate: Fringe, G&amp;A and Overhead"),"Fringe",""))</f>
        <v>Indirect</v>
      </c>
      <c r="E25" s="256"/>
      <c r="G25" s="160"/>
      <c r="H25" s="134" t="s">
        <v>73</v>
      </c>
    </row>
    <row r="26" spans="2:8" x14ac:dyDescent="0.2">
      <c r="B26" s="123"/>
      <c r="C26" s="266"/>
      <c r="D26" s="128" t="str">
        <f>IF($D$19="Single Rate: Indirect","",IF($D$19="Two-Rate: Fringe and Indirect","Indirect",IF($D$19="Three-Rate: Fringe, G&amp;A and Overhead","G&amp;A","")))</f>
        <v/>
      </c>
      <c r="E26" s="256"/>
      <c r="G26" s="126"/>
      <c r="H26" s="134"/>
    </row>
    <row r="27" spans="2:8" x14ac:dyDescent="0.2">
      <c r="B27" s="123"/>
      <c r="C27" s="266"/>
      <c r="D27" s="128" t="str">
        <f>IF($D$19="Single Rate: Indirect","",IF($D$19="Two-Rate: Fringe and Indirect","",IF($D$19="Three-Rate: Fringe, G&amp;A and Overhead","Overhead","")))</f>
        <v/>
      </c>
      <c r="E27" s="256"/>
      <c r="H27" s="134"/>
    </row>
    <row r="28" spans="2:8" x14ac:dyDescent="0.2">
      <c r="B28" s="123"/>
      <c r="C28" s="266"/>
      <c r="D28" s="124"/>
      <c r="E28" s="124"/>
    </row>
    <row r="29" spans="2:8" ht="15.75" customHeight="1" x14ac:dyDescent="0.2">
      <c r="B29" s="123"/>
      <c r="C29" s="266"/>
      <c r="D29" s="124"/>
      <c r="E29" s="124"/>
    </row>
    <row r="30" spans="2:8" ht="15.75" customHeight="1" x14ac:dyDescent="0.2">
      <c r="B30" s="123"/>
      <c r="C30" s="266"/>
      <c r="D30" s="124"/>
      <c r="E30" s="124"/>
    </row>
    <row r="31" spans="2:8" ht="15.75" customHeight="1" x14ac:dyDescent="0.2">
      <c r="B31" s="123"/>
      <c r="C31" s="266"/>
      <c r="D31" s="124"/>
      <c r="E31" s="124"/>
    </row>
    <row r="32" spans="2:8" ht="15.75" customHeight="1" x14ac:dyDescent="0.2">
      <c r="B32" s="123"/>
      <c r="C32" s="266"/>
      <c r="D32" s="124"/>
      <c r="E32" s="124"/>
    </row>
    <row r="33" spans="2:5" ht="15.75" customHeight="1" x14ac:dyDescent="0.2">
      <c r="B33" s="123"/>
      <c r="C33" s="266"/>
      <c r="D33" s="124"/>
      <c r="E33" s="124"/>
    </row>
    <row r="34" spans="2:5" ht="15.75" customHeight="1" x14ac:dyDescent="0.2">
      <c r="B34" s="123"/>
      <c r="C34" s="129"/>
      <c r="D34" s="124"/>
      <c r="E34" s="124"/>
    </row>
    <row r="35" spans="2:5" x14ac:dyDescent="0.2">
      <c r="B35" s="121" t="s">
        <v>104</v>
      </c>
      <c r="C35" s="138" t="s">
        <v>156</v>
      </c>
      <c r="D35" s="267"/>
      <c r="E35" s="267"/>
    </row>
    <row r="36" spans="2:5" ht="15" customHeight="1" x14ac:dyDescent="0.2">
      <c r="B36" s="123"/>
      <c r="C36" s="130"/>
      <c r="D36" s="267"/>
      <c r="E36" s="267"/>
    </row>
    <row r="37" spans="2:5" ht="15" customHeight="1" x14ac:dyDescent="0.2">
      <c r="B37" s="123"/>
      <c r="C37" s="129"/>
      <c r="D37" s="267"/>
      <c r="E37" s="267"/>
    </row>
    <row r="38" spans="2:5" ht="15" customHeight="1" x14ac:dyDescent="0.2">
      <c r="B38" s="123"/>
      <c r="C38" s="129"/>
      <c r="D38" s="267"/>
      <c r="E38" s="267"/>
    </row>
    <row r="39" spans="2:5" ht="15" customHeight="1" x14ac:dyDescent="0.2">
      <c r="B39" s="122"/>
      <c r="C39" s="131"/>
      <c r="D39" s="124"/>
    </row>
    <row r="40" spans="2:5" x14ac:dyDescent="0.2">
      <c r="B40" s="121" t="s">
        <v>116</v>
      </c>
      <c r="C40" s="266" t="s">
        <v>228</v>
      </c>
      <c r="D40" s="132" t="str">
        <f>IF(OR(D13="",D15="",D19="",D17="",E25="",AND(D26&lt;&gt;"",E26=""),AND(D27&lt;&gt;"",E27=""),AND($D$25="Fringe",$E$25&lt;&gt;"Direct and Indirect Salaries and Wages (Fringe Rate Only)",$D$35=""),AND($D$26="G&amp;A",$E$26&lt;&gt;"All Direct Costs and Overhead",$D$35=""),AND($D$27="Overhead",$E$27="Direct and Indirect Salaries and Wages (Fringe Rate Only)",$D$35=""),AND($D$27="Overhead",$E$27="All Direct Costs",$D$35=""),AND($D$27="Overhead",$E$27="All Direct Costs and Overhead",$D$35=""),AND($D$26="Indirect",$E$26="All Direct Costs and Overhead",$D$35=""),AND($D$26="Indirect",$E$26="Direct and Indirect Salaries and Wages (Fringe Rate Only)",$D$35=""),AND($D$25="Indirect",$E$25="All Direct Costs and Overhead",$D$35=""),AND($D$25="Indirect",$E$25="Direct and Indirect Salaries and Wages (Fringe Rate Only)",$D$35="")),"STOP!","PROCEED")</f>
        <v>STOP!</v>
      </c>
    </row>
    <row r="41" spans="2:5" ht="15" customHeight="1" x14ac:dyDescent="0.2">
      <c r="B41" s="122"/>
      <c r="C41" s="266"/>
      <c r="D41" s="124"/>
    </row>
    <row r="42" spans="2:5" ht="15.75" customHeight="1" x14ac:dyDescent="0.2"/>
    <row r="43" spans="2:5" ht="15" customHeight="1" x14ac:dyDescent="0.2"/>
    <row r="44" spans="2:5" ht="15" customHeight="1" x14ac:dyDescent="0.2"/>
    <row r="45" spans="2:5" ht="15" customHeight="1" x14ac:dyDescent="0.2"/>
    <row r="46" spans="2:5" ht="15" customHeight="1" x14ac:dyDescent="0.2"/>
    <row r="47" spans="2:5" ht="15" customHeight="1" x14ac:dyDescent="0.2"/>
    <row r="52" hidden="1" x14ac:dyDescent="0.2"/>
    <row r="53" hidden="1" x14ac:dyDescent="0.2"/>
  </sheetData>
  <mergeCells count="6">
    <mergeCell ref="B2:E2"/>
    <mergeCell ref="C40:C41"/>
    <mergeCell ref="D35:E38"/>
    <mergeCell ref="C25:C33"/>
    <mergeCell ref="C19:C22"/>
    <mergeCell ref="B4:E11"/>
  </mergeCells>
  <conditionalFormatting sqref="F5:F17 E14:E18 F19:F23">
    <cfRule type="expression" priority="11">
      <formula>$D$19="Two-Rate: Fringe and Indirect"</formula>
    </cfRule>
  </conditionalFormatting>
  <conditionalFormatting sqref="I10:I16 H19:H25 H27:H34 I18:I31 H12:H17 H5:I11">
    <cfRule type="expression" priority="10">
      <formula>$D$19="Three-Rate: Fringe, G&amp;A and Overhead"</formula>
    </cfRule>
  </conditionalFormatting>
  <conditionalFormatting sqref="D40">
    <cfRule type="containsText" dxfId="42" priority="1" operator="containsText" text="PROCEED">
      <formula>NOT(ISERROR(SEARCH("PROCEED",D40)))</formula>
    </cfRule>
    <cfRule type="containsText" dxfId="41" priority="2" operator="containsText" text="Stop">
      <formula>NOT(ISERROR(SEARCH("Stop",D40)))</formula>
    </cfRule>
  </conditionalFormatting>
  <dataValidations count="2">
    <dataValidation type="list" allowBlank="1" showInputMessage="1" showErrorMessage="1" sqref="D19 D23">
      <formula1>$M$12:$M$14</formula1>
    </dataValidation>
    <dataValidation type="list" allowBlank="1" showInputMessage="1" showErrorMessage="1" sqref="E25:E27">
      <formula1>$I$6:$I$10</formula1>
    </dataValidation>
  </dataValidation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37"/>
  <sheetViews>
    <sheetView zoomScale="70" zoomScaleNormal="70" workbookViewId="0">
      <selection activeCell="Q35" sqref="Q35"/>
    </sheetView>
  </sheetViews>
  <sheetFormatPr defaultRowHeight="15" x14ac:dyDescent="0.2"/>
  <cols>
    <col min="1" max="2" width="9.140625" style="2"/>
    <col min="3" max="3" width="31" style="2" customWidth="1"/>
    <col min="4" max="4" width="12.85546875" style="2" bestFit="1" customWidth="1"/>
    <col min="5" max="19" width="9.140625" style="2"/>
    <col min="20" max="20" width="0" style="2" hidden="1" customWidth="1"/>
    <col min="21" max="16384" width="9.140625" style="2"/>
  </cols>
  <sheetData>
    <row r="2" spans="2:20" x14ac:dyDescent="0.2">
      <c r="B2" s="355" t="s">
        <v>202</v>
      </c>
      <c r="C2" s="355"/>
      <c r="D2" s="355"/>
      <c r="E2" s="355"/>
      <c r="F2" s="355"/>
      <c r="G2" s="355"/>
      <c r="H2" s="355"/>
      <c r="I2" s="355"/>
      <c r="J2" s="355"/>
      <c r="K2" s="355"/>
      <c r="L2" s="355"/>
      <c r="M2" s="355"/>
      <c r="N2" s="355"/>
      <c r="O2" s="355"/>
      <c r="P2" s="355"/>
      <c r="Q2" s="355"/>
    </row>
    <row r="3" spans="2:20" s="5" customFormat="1" x14ac:dyDescent="0.2">
      <c r="B3" s="200"/>
      <c r="C3" s="200"/>
      <c r="D3" s="200"/>
      <c r="E3" s="200"/>
      <c r="F3" s="200"/>
      <c r="G3" s="200"/>
      <c r="H3" s="200"/>
      <c r="I3" s="200"/>
      <c r="J3" s="200"/>
      <c r="K3" s="200"/>
      <c r="L3" s="200"/>
      <c r="M3" s="200"/>
      <c r="N3" s="200"/>
      <c r="O3" s="200"/>
      <c r="P3" s="200"/>
      <c r="Q3" s="200"/>
    </row>
    <row r="4" spans="2:20" ht="11.25" customHeight="1" x14ac:dyDescent="0.2">
      <c r="B4" s="275" t="s">
        <v>240</v>
      </c>
      <c r="C4" s="275"/>
      <c r="D4" s="275"/>
      <c r="E4" s="275"/>
      <c r="F4" s="275"/>
      <c r="G4" s="275"/>
      <c r="H4" s="275"/>
      <c r="I4" s="275"/>
      <c r="J4" s="275"/>
      <c r="K4" s="275"/>
      <c r="L4" s="275"/>
      <c r="M4" s="275"/>
      <c r="N4" s="275"/>
      <c r="O4" s="275"/>
      <c r="P4" s="275"/>
      <c r="Q4" s="275"/>
    </row>
    <row r="5" spans="2:20" ht="11.25" customHeight="1" x14ac:dyDescent="0.2">
      <c r="B5" s="275"/>
      <c r="C5" s="275"/>
      <c r="D5" s="275"/>
      <c r="E5" s="275"/>
      <c r="F5" s="275"/>
      <c r="G5" s="275"/>
      <c r="H5" s="275"/>
      <c r="I5" s="275"/>
      <c r="J5" s="275"/>
      <c r="K5" s="275"/>
      <c r="L5" s="275"/>
      <c r="M5" s="275"/>
      <c r="N5" s="275"/>
      <c r="O5" s="275"/>
      <c r="P5" s="275"/>
      <c r="Q5" s="275"/>
    </row>
    <row r="6" spans="2:20" x14ac:dyDescent="0.2">
      <c r="B6" s="275"/>
      <c r="C6" s="275"/>
      <c r="D6" s="275"/>
      <c r="E6" s="275"/>
      <c r="F6" s="275"/>
      <c r="G6" s="275"/>
      <c r="H6" s="275"/>
      <c r="I6" s="275"/>
      <c r="J6" s="275"/>
      <c r="K6" s="275"/>
      <c r="L6" s="275"/>
      <c r="M6" s="275"/>
      <c r="N6" s="275"/>
      <c r="O6" s="275"/>
      <c r="P6" s="275"/>
      <c r="Q6" s="275"/>
    </row>
    <row r="7" spans="2:20" ht="26.25" customHeight="1" x14ac:dyDescent="0.2">
      <c r="B7" s="275"/>
      <c r="C7" s="275"/>
      <c r="D7" s="275"/>
      <c r="E7" s="275"/>
      <c r="F7" s="275"/>
      <c r="G7" s="275"/>
      <c r="H7" s="275"/>
      <c r="I7" s="275"/>
      <c r="J7" s="275"/>
      <c r="K7" s="275"/>
      <c r="L7" s="275"/>
      <c r="M7" s="275"/>
      <c r="N7" s="275"/>
      <c r="O7" s="275"/>
      <c r="P7" s="275"/>
      <c r="Q7" s="275"/>
    </row>
    <row r="9" spans="2:20" ht="15.75" customHeight="1" x14ac:dyDescent="0.25">
      <c r="B9" s="47" t="s">
        <v>28</v>
      </c>
      <c r="C9" s="271" t="s">
        <v>203</v>
      </c>
      <c r="D9" s="271"/>
      <c r="E9" s="248"/>
      <c r="F9" s="41"/>
      <c r="T9" s="2" t="s">
        <v>205</v>
      </c>
    </row>
    <row r="10" spans="2:20" ht="15" customHeight="1" x14ac:dyDescent="0.2">
      <c r="C10" s="271"/>
      <c r="D10" s="271"/>
      <c r="T10" s="2" t="s">
        <v>206</v>
      </c>
    </row>
    <row r="11" spans="2:20" ht="15.75" customHeight="1" x14ac:dyDescent="0.2">
      <c r="C11" s="271"/>
      <c r="D11" s="271"/>
    </row>
    <row r="12" spans="2:20" ht="15.75" x14ac:dyDescent="0.25">
      <c r="C12" s="214"/>
      <c r="D12" s="214"/>
      <c r="E12" s="214"/>
      <c r="F12" s="214"/>
      <c r="G12" s="214"/>
    </row>
    <row r="13" spans="2:20" ht="15.75" customHeight="1" x14ac:dyDescent="0.25">
      <c r="B13" s="47" t="s">
        <v>29</v>
      </c>
      <c r="C13" s="271" t="s">
        <v>207</v>
      </c>
      <c r="D13" s="271"/>
      <c r="E13" s="271"/>
      <c r="F13" s="271"/>
      <c r="G13" s="271"/>
    </row>
    <row r="14" spans="2:20" ht="15" customHeight="1" x14ac:dyDescent="0.2">
      <c r="C14" s="271"/>
      <c r="D14" s="271"/>
      <c r="E14" s="271"/>
      <c r="F14" s="271"/>
      <c r="G14" s="271"/>
    </row>
    <row r="15" spans="2:20" ht="15" customHeight="1" x14ac:dyDescent="0.2">
      <c r="C15" s="271"/>
      <c r="D15" s="271"/>
      <c r="E15" s="271"/>
      <c r="F15" s="271"/>
      <c r="G15" s="271"/>
    </row>
    <row r="16" spans="2:20" ht="15" customHeight="1" x14ac:dyDescent="0.2">
      <c r="C16" s="271"/>
      <c r="D16" s="271"/>
      <c r="E16" s="271"/>
      <c r="F16" s="271"/>
      <c r="G16" s="271"/>
    </row>
    <row r="17" spans="2:12" ht="15" customHeight="1" x14ac:dyDescent="0.2">
      <c r="C17" s="271"/>
      <c r="D17" s="271"/>
      <c r="E17" s="271"/>
      <c r="F17" s="271"/>
      <c r="G17" s="271"/>
    </row>
    <row r="18" spans="2:12" ht="15" customHeight="1" x14ac:dyDescent="0.2">
      <c r="C18" s="271"/>
      <c r="D18" s="271"/>
      <c r="E18" s="271"/>
      <c r="F18" s="271"/>
      <c r="G18" s="271"/>
    </row>
    <row r="20" spans="2:12" ht="15.75" x14ac:dyDescent="0.25">
      <c r="B20" s="47" t="s">
        <v>30</v>
      </c>
      <c r="C20" s="292" t="s">
        <v>204</v>
      </c>
      <c r="D20" s="354"/>
      <c r="E20" s="354"/>
      <c r="F20" s="354"/>
      <c r="G20" s="354"/>
      <c r="H20" s="354"/>
      <c r="I20" s="354"/>
      <c r="J20" s="354"/>
      <c r="K20" s="354"/>
      <c r="L20" s="354"/>
    </row>
    <row r="21" spans="2:12" x14ac:dyDescent="0.2">
      <c r="C21" s="292"/>
      <c r="D21" s="354"/>
      <c r="E21" s="354"/>
      <c r="F21" s="354"/>
      <c r="G21" s="354"/>
      <c r="H21" s="354"/>
      <c r="I21" s="354"/>
      <c r="J21" s="354"/>
      <c r="K21" s="354"/>
      <c r="L21" s="354"/>
    </row>
    <row r="22" spans="2:12" x14ac:dyDescent="0.2">
      <c r="C22" s="292"/>
      <c r="D22" s="354"/>
      <c r="E22" s="354"/>
      <c r="F22" s="354"/>
      <c r="G22" s="354"/>
      <c r="H22" s="354"/>
      <c r="I22" s="354"/>
      <c r="J22" s="354"/>
      <c r="K22" s="354"/>
      <c r="L22" s="354"/>
    </row>
    <row r="23" spans="2:12" x14ac:dyDescent="0.2">
      <c r="D23" s="354"/>
      <c r="E23" s="354"/>
      <c r="F23" s="354"/>
      <c r="G23" s="354"/>
      <c r="H23" s="354"/>
      <c r="I23" s="354"/>
      <c r="J23" s="354"/>
      <c r="K23" s="354"/>
      <c r="L23" s="354"/>
    </row>
    <row r="24" spans="2:12" x14ac:dyDescent="0.2">
      <c r="D24" s="354"/>
      <c r="E24" s="354"/>
      <c r="F24" s="354"/>
      <c r="G24" s="354"/>
      <c r="H24" s="354"/>
      <c r="I24" s="354"/>
      <c r="J24" s="354"/>
      <c r="K24" s="354"/>
      <c r="L24" s="354"/>
    </row>
    <row r="25" spans="2:12" x14ac:dyDescent="0.2">
      <c r="D25" s="354"/>
      <c r="E25" s="354"/>
      <c r="F25" s="354"/>
      <c r="G25" s="354"/>
      <c r="H25" s="354"/>
      <c r="I25" s="354"/>
      <c r="J25" s="354"/>
      <c r="K25" s="354"/>
      <c r="L25" s="354"/>
    </row>
    <row r="26" spans="2:12" x14ac:dyDescent="0.2">
      <c r="D26" s="354"/>
      <c r="E26" s="354"/>
      <c r="F26" s="354"/>
      <c r="G26" s="354"/>
      <c r="H26" s="354"/>
      <c r="I26" s="354"/>
      <c r="J26" s="354"/>
      <c r="K26" s="354"/>
      <c r="L26" s="354"/>
    </row>
    <row r="27" spans="2:12" x14ac:dyDescent="0.2">
      <c r="D27" s="354"/>
      <c r="E27" s="354"/>
      <c r="F27" s="354"/>
      <c r="G27" s="354"/>
      <c r="H27" s="354"/>
      <c r="I27" s="354"/>
      <c r="J27" s="354"/>
      <c r="K27" s="354"/>
      <c r="L27" s="354"/>
    </row>
    <row r="28" spans="2:12" x14ac:dyDescent="0.2">
      <c r="D28" s="354"/>
      <c r="E28" s="354"/>
      <c r="F28" s="354"/>
      <c r="G28" s="354"/>
      <c r="H28" s="354"/>
      <c r="I28" s="354"/>
      <c r="J28" s="354"/>
      <c r="K28" s="354"/>
      <c r="L28" s="354"/>
    </row>
    <row r="29" spans="2:12" x14ac:dyDescent="0.2">
      <c r="D29" s="354"/>
      <c r="E29" s="354"/>
      <c r="F29" s="354"/>
      <c r="G29" s="354"/>
      <c r="H29" s="354"/>
      <c r="I29" s="354"/>
      <c r="J29" s="354"/>
      <c r="K29" s="354"/>
      <c r="L29" s="354"/>
    </row>
    <row r="31" spans="2:12" ht="15.75" x14ac:dyDescent="0.25">
      <c r="B31" s="47" t="s">
        <v>31</v>
      </c>
      <c r="C31" s="271" t="s">
        <v>241</v>
      </c>
      <c r="D31" s="37" t="str">
        <f>IF(AND(E9="no",D20&lt;&gt;""),"PROCEED","STOP!")</f>
        <v>STOP!</v>
      </c>
    </row>
    <row r="32" spans="2:12" x14ac:dyDescent="0.2">
      <c r="C32" s="271"/>
    </row>
    <row r="33" spans="3:3" x14ac:dyDescent="0.2">
      <c r="C33" s="271"/>
    </row>
    <row r="34" spans="3:3" x14ac:dyDescent="0.2">
      <c r="C34" s="271"/>
    </row>
    <row r="35" spans="3:3" x14ac:dyDescent="0.2">
      <c r="C35" s="271"/>
    </row>
    <row r="36" spans="3:3" x14ac:dyDescent="0.2">
      <c r="C36" s="271"/>
    </row>
    <row r="37" spans="3:3" x14ac:dyDescent="0.2">
      <c r="C37" s="271"/>
    </row>
  </sheetData>
  <sheetProtection password="CC72" sheet="1" objects="1" scenarios="1"/>
  <mergeCells count="7">
    <mergeCell ref="C20:C22"/>
    <mergeCell ref="D20:L29"/>
    <mergeCell ref="C31:C37"/>
    <mergeCell ref="B2:Q2"/>
    <mergeCell ref="B4:Q7"/>
    <mergeCell ref="C9:D11"/>
    <mergeCell ref="C13:G18"/>
  </mergeCells>
  <conditionalFormatting sqref="D31">
    <cfRule type="containsText" dxfId="1" priority="1" operator="containsText" text="PROCEED">
      <formula>NOT(ISERROR(SEARCH("PROCEED",D31)))</formula>
    </cfRule>
    <cfRule type="containsText" dxfId="0" priority="2" operator="containsText" text="Stop">
      <formula>NOT(ISERROR(SEARCH("Stop",D31)))</formula>
    </cfRule>
  </conditionalFormatting>
  <dataValidations count="1">
    <dataValidation type="list" allowBlank="1" showInputMessage="1" showErrorMessage="1" sqref="E9">
      <formula1>$T$9:$T$10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0"/>
  <sheetViews>
    <sheetView zoomScale="70" zoomScaleNormal="70" workbookViewId="0">
      <selection activeCell="X21" sqref="X21"/>
    </sheetView>
  </sheetViews>
  <sheetFormatPr defaultRowHeight="15" x14ac:dyDescent="0.25"/>
  <cols>
    <col min="1" max="1" width="2.5703125" customWidth="1"/>
  </cols>
  <sheetData>
    <row r="2" spans="2:22" ht="15.75" x14ac:dyDescent="0.25">
      <c r="B2" s="355" t="s">
        <v>234</v>
      </c>
      <c r="C2" s="355"/>
      <c r="D2" s="355"/>
      <c r="E2" s="355"/>
      <c r="F2" s="355"/>
      <c r="G2" s="355"/>
      <c r="H2" s="355"/>
      <c r="I2" s="355"/>
      <c r="J2" s="355"/>
      <c r="K2" s="355"/>
      <c r="L2" s="355"/>
      <c r="M2" s="355"/>
      <c r="N2" s="355"/>
      <c r="O2" s="355"/>
      <c r="P2" s="355"/>
      <c r="Q2" s="355"/>
      <c r="R2" s="355"/>
      <c r="S2" s="179"/>
      <c r="T2" s="179"/>
      <c r="U2" s="179"/>
      <c r="V2" s="179"/>
    </row>
    <row r="3" spans="2:22" ht="15.75" x14ac:dyDescent="0.25">
      <c r="B3" s="2"/>
      <c r="C3" s="2"/>
      <c r="D3" s="2"/>
      <c r="E3" s="2"/>
      <c r="F3" s="2"/>
      <c r="G3" s="2"/>
      <c r="H3" s="2"/>
      <c r="I3" s="2"/>
      <c r="J3" s="2"/>
      <c r="K3" s="2"/>
      <c r="L3" s="2"/>
      <c r="M3" s="2"/>
      <c r="N3" s="2"/>
      <c r="O3" s="2"/>
      <c r="P3" s="2"/>
      <c r="Q3" s="2"/>
      <c r="R3" s="2"/>
      <c r="S3" s="2"/>
      <c r="T3" s="2"/>
      <c r="U3" s="2"/>
      <c r="V3" s="2"/>
    </row>
    <row r="4" spans="2:22" ht="15.75" x14ac:dyDescent="0.25">
      <c r="B4" s="2"/>
      <c r="C4" s="2"/>
      <c r="D4" s="2"/>
      <c r="E4" s="2"/>
      <c r="F4" s="2"/>
      <c r="G4" s="2"/>
      <c r="H4" s="2"/>
      <c r="I4" s="2"/>
      <c r="J4" s="202"/>
      <c r="K4" s="202"/>
      <c r="L4" s="202"/>
      <c r="M4" s="202"/>
      <c r="N4" s="202"/>
      <c r="O4" s="202"/>
      <c r="P4" s="202"/>
      <c r="Q4" s="202"/>
      <c r="R4" s="202"/>
      <c r="S4" s="2"/>
      <c r="T4" s="2"/>
      <c r="U4" s="2"/>
      <c r="V4" s="2"/>
    </row>
    <row r="5" spans="2:22" ht="15" customHeight="1" x14ac:dyDescent="0.25">
      <c r="B5" s="201" t="s">
        <v>28</v>
      </c>
      <c r="C5" s="271" t="s">
        <v>193</v>
      </c>
      <c r="D5" s="271"/>
      <c r="E5" s="271"/>
      <c r="F5" s="271"/>
      <c r="G5" s="271"/>
      <c r="H5" s="271"/>
      <c r="I5" s="2"/>
      <c r="J5" s="361" t="s">
        <v>182</v>
      </c>
      <c r="K5" s="361"/>
      <c r="L5" s="361"/>
      <c r="M5" s="361"/>
      <c r="N5" s="361"/>
      <c r="O5" s="361"/>
      <c r="P5" s="361"/>
      <c r="Q5" s="361"/>
      <c r="R5" s="361"/>
      <c r="S5" s="2"/>
      <c r="T5" s="2"/>
      <c r="U5" s="2"/>
      <c r="V5" s="2"/>
    </row>
    <row r="6" spans="2:22" ht="15.75" customHeight="1" x14ac:dyDescent="0.25">
      <c r="C6" s="271"/>
      <c r="D6" s="271"/>
      <c r="E6" s="271"/>
      <c r="F6" s="271"/>
      <c r="G6" s="271"/>
      <c r="H6" s="271"/>
      <c r="I6" s="2"/>
      <c r="J6" s="209"/>
      <c r="K6" s="210"/>
      <c r="L6" s="210"/>
      <c r="M6" s="210"/>
      <c r="N6" s="210"/>
      <c r="O6" s="210"/>
      <c r="P6" s="210"/>
      <c r="Q6" s="210"/>
      <c r="R6" s="210"/>
      <c r="S6" s="2"/>
      <c r="T6" s="2"/>
      <c r="U6" s="2"/>
      <c r="V6" s="2"/>
    </row>
    <row r="7" spans="2:22" ht="15.75" x14ac:dyDescent="0.25">
      <c r="B7" s="2"/>
      <c r="C7" s="271"/>
      <c r="D7" s="271"/>
      <c r="E7" s="271"/>
      <c r="F7" s="271"/>
      <c r="G7" s="271"/>
      <c r="H7" s="271"/>
      <c r="I7" s="2"/>
      <c r="J7" s="356" t="s">
        <v>183</v>
      </c>
      <c r="K7" s="356"/>
      <c r="L7" s="356"/>
      <c r="M7" s="356"/>
      <c r="N7" s="356"/>
      <c r="O7" s="356"/>
      <c r="P7" s="356"/>
      <c r="Q7" s="356"/>
      <c r="R7" s="356"/>
      <c r="S7" s="2"/>
      <c r="T7" s="2"/>
      <c r="U7" s="2"/>
      <c r="V7" s="2"/>
    </row>
    <row r="8" spans="2:22" ht="15.75" x14ac:dyDescent="0.25">
      <c r="B8" s="2"/>
      <c r="C8" s="271"/>
      <c r="D8" s="271"/>
      <c r="E8" s="271"/>
      <c r="F8" s="271"/>
      <c r="G8" s="271"/>
      <c r="H8" s="271"/>
      <c r="I8" s="2"/>
      <c r="J8" s="356"/>
      <c r="K8" s="356"/>
      <c r="L8" s="356"/>
      <c r="M8" s="356"/>
      <c r="N8" s="356"/>
      <c r="O8" s="356"/>
      <c r="P8" s="356"/>
      <c r="Q8" s="356"/>
      <c r="R8" s="356"/>
      <c r="S8" s="2"/>
      <c r="T8" s="2"/>
      <c r="U8" s="2"/>
      <c r="V8" s="2"/>
    </row>
    <row r="9" spans="2:22" ht="15.75" x14ac:dyDescent="0.25">
      <c r="B9" s="2"/>
      <c r="C9" s="271"/>
      <c r="D9" s="271"/>
      <c r="E9" s="271"/>
      <c r="F9" s="271"/>
      <c r="G9" s="271"/>
      <c r="H9" s="271"/>
      <c r="I9" s="2"/>
      <c r="J9" s="211"/>
      <c r="K9" s="210"/>
      <c r="L9" s="210"/>
      <c r="M9" s="210"/>
      <c r="N9" s="210"/>
      <c r="O9" s="210"/>
      <c r="P9" s="210"/>
      <c r="Q9" s="210"/>
      <c r="R9" s="210"/>
      <c r="S9" s="2"/>
      <c r="T9" s="2"/>
      <c r="U9" s="2"/>
      <c r="V9" s="2"/>
    </row>
    <row r="10" spans="2:22" ht="15.75" x14ac:dyDescent="0.25">
      <c r="B10" s="2"/>
      <c r="C10" s="28"/>
      <c r="D10" s="28"/>
      <c r="E10" s="28"/>
      <c r="F10" s="28"/>
      <c r="G10" s="28"/>
      <c r="H10" s="28"/>
      <c r="I10" s="2"/>
      <c r="J10" s="362" t="s">
        <v>184</v>
      </c>
      <c r="K10" s="362"/>
      <c r="L10" s="362"/>
      <c r="M10" s="362"/>
      <c r="N10" s="362"/>
      <c r="O10" s="362"/>
      <c r="P10" s="362"/>
      <c r="Q10" s="362"/>
      <c r="R10" s="362"/>
      <c r="S10" s="2"/>
      <c r="T10" s="2"/>
      <c r="U10" s="2"/>
      <c r="V10" s="2"/>
    </row>
    <row r="11" spans="2:22" ht="15.75" x14ac:dyDescent="0.25">
      <c r="B11" s="2"/>
      <c r="C11" s="5"/>
      <c r="D11" s="5"/>
      <c r="E11" s="5"/>
      <c r="F11" s="5"/>
      <c r="G11" s="5"/>
      <c r="H11" s="5"/>
      <c r="I11" s="2"/>
      <c r="J11" s="363" t="s">
        <v>185</v>
      </c>
      <c r="K11" s="363"/>
      <c r="L11" s="363"/>
      <c r="M11" s="363"/>
      <c r="N11" s="363"/>
      <c r="O11" s="363"/>
      <c r="P11" s="363"/>
      <c r="Q11" s="363"/>
      <c r="R11" s="363"/>
      <c r="S11" s="2"/>
      <c r="T11" s="2"/>
      <c r="U11" s="2"/>
      <c r="V11" s="2"/>
    </row>
    <row r="12" spans="2:22" ht="15.75" x14ac:dyDescent="0.25">
      <c r="B12" s="2"/>
      <c r="C12" s="2"/>
      <c r="D12" s="2"/>
      <c r="E12" s="2"/>
      <c r="F12" s="2"/>
      <c r="G12" s="2"/>
      <c r="H12" s="2"/>
      <c r="I12" s="2"/>
      <c r="J12" s="363"/>
      <c r="K12" s="363"/>
      <c r="L12" s="363"/>
      <c r="M12" s="363"/>
      <c r="N12" s="363"/>
      <c r="O12" s="363"/>
      <c r="P12" s="363"/>
      <c r="Q12" s="363"/>
      <c r="R12" s="363"/>
      <c r="S12" s="2"/>
      <c r="T12" s="2"/>
      <c r="U12" s="2"/>
      <c r="V12" s="2"/>
    </row>
    <row r="13" spans="2:22" ht="15.75" x14ac:dyDescent="0.25">
      <c r="B13" s="2"/>
      <c r="C13" s="2"/>
      <c r="D13" s="2"/>
      <c r="E13" s="2"/>
      <c r="F13" s="2"/>
      <c r="G13" s="2"/>
      <c r="H13" s="2"/>
      <c r="I13" s="2"/>
      <c r="J13" s="363"/>
      <c r="K13" s="363"/>
      <c r="L13" s="363"/>
      <c r="M13" s="363"/>
      <c r="N13" s="363"/>
      <c r="O13" s="363"/>
      <c r="P13" s="363"/>
      <c r="Q13" s="363"/>
      <c r="R13" s="363"/>
      <c r="S13" s="2"/>
      <c r="T13" s="2"/>
      <c r="U13" s="2"/>
      <c r="V13" s="2"/>
    </row>
    <row r="14" spans="2:22" ht="15.75" x14ac:dyDescent="0.25">
      <c r="B14" s="2"/>
      <c r="C14" s="2"/>
      <c r="D14" s="2"/>
      <c r="E14" s="2"/>
      <c r="F14" s="2"/>
      <c r="G14" s="2"/>
      <c r="H14" s="2"/>
      <c r="I14" s="2"/>
      <c r="J14" s="363"/>
      <c r="K14" s="363"/>
      <c r="L14" s="363"/>
      <c r="M14" s="363"/>
      <c r="N14" s="363"/>
      <c r="O14" s="363"/>
      <c r="P14" s="363"/>
      <c r="Q14" s="363"/>
      <c r="R14" s="363"/>
      <c r="S14" s="2"/>
      <c r="T14" s="2"/>
      <c r="U14" s="2"/>
      <c r="V14" s="2"/>
    </row>
    <row r="15" spans="2:22" ht="15.75" x14ac:dyDescent="0.25">
      <c r="B15" s="2"/>
      <c r="C15" s="2"/>
      <c r="D15" s="2"/>
      <c r="E15" s="2"/>
      <c r="F15" s="2"/>
      <c r="G15" s="2"/>
      <c r="H15" s="2"/>
      <c r="I15" s="2"/>
      <c r="J15" s="363"/>
      <c r="K15" s="363"/>
      <c r="L15" s="363"/>
      <c r="M15" s="363"/>
      <c r="N15" s="363"/>
      <c r="O15" s="363"/>
      <c r="P15" s="363"/>
      <c r="Q15" s="363"/>
      <c r="R15" s="363"/>
      <c r="S15" s="2"/>
      <c r="T15" s="2"/>
      <c r="U15" s="2"/>
      <c r="V15" s="2"/>
    </row>
    <row r="16" spans="2:22" ht="15.75" x14ac:dyDescent="0.25">
      <c r="B16" s="2"/>
      <c r="C16" s="2"/>
      <c r="D16" s="2"/>
      <c r="E16" s="2"/>
      <c r="F16" s="2"/>
      <c r="G16" s="2"/>
      <c r="H16" s="2"/>
      <c r="I16" s="2"/>
      <c r="J16" s="357" t="s">
        <v>186</v>
      </c>
      <c r="K16" s="357"/>
      <c r="L16" s="357"/>
      <c r="M16" s="357"/>
      <c r="N16" s="357"/>
      <c r="O16" s="357"/>
      <c r="P16" s="357"/>
      <c r="Q16" s="357"/>
      <c r="R16" s="357"/>
      <c r="S16" s="2"/>
      <c r="T16" s="2"/>
      <c r="U16" s="2"/>
      <c r="V16" s="2"/>
    </row>
    <row r="17" spans="2:22" ht="15.75" x14ac:dyDescent="0.25">
      <c r="B17" s="2"/>
      <c r="C17" s="2"/>
      <c r="D17" s="2"/>
      <c r="E17" s="2"/>
      <c r="F17" s="2"/>
      <c r="G17" s="2"/>
      <c r="H17" s="2"/>
      <c r="I17" s="2"/>
      <c r="J17" s="212"/>
      <c r="K17" s="210"/>
      <c r="L17" s="210"/>
      <c r="M17" s="210"/>
      <c r="N17" s="210"/>
      <c r="O17" s="210"/>
      <c r="P17" s="210"/>
      <c r="Q17" s="210"/>
      <c r="R17" s="210"/>
      <c r="S17" s="2"/>
      <c r="T17" s="2"/>
      <c r="U17" s="2"/>
      <c r="V17" s="2"/>
    </row>
    <row r="18" spans="2:22" ht="15.75" x14ac:dyDescent="0.25">
      <c r="B18" s="2"/>
      <c r="C18" s="2"/>
      <c r="D18" s="2"/>
      <c r="E18" s="2"/>
      <c r="F18" s="2"/>
      <c r="G18" s="2"/>
      <c r="H18" s="2"/>
      <c r="I18" s="2"/>
      <c r="J18" s="358" t="s">
        <v>187</v>
      </c>
      <c r="K18" s="358"/>
      <c r="L18" s="358"/>
      <c r="M18" s="358"/>
      <c r="N18" s="358"/>
      <c r="O18" s="358"/>
      <c r="P18" s="358"/>
      <c r="Q18" s="358"/>
      <c r="R18" s="358"/>
      <c r="S18" s="2"/>
      <c r="T18" s="2"/>
      <c r="U18" s="2"/>
      <c r="V18" s="2"/>
    </row>
    <row r="19" spans="2:22" ht="15.75" x14ac:dyDescent="0.25">
      <c r="B19" s="2"/>
      <c r="C19" s="2"/>
      <c r="D19" s="2"/>
      <c r="E19" s="2"/>
      <c r="F19" s="2"/>
      <c r="G19" s="2"/>
      <c r="H19" s="2"/>
      <c r="I19" s="2"/>
      <c r="J19" s="358"/>
      <c r="K19" s="358"/>
      <c r="L19" s="358"/>
      <c r="M19" s="358"/>
      <c r="N19" s="358"/>
      <c r="O19" s="358"/>
      <c r="P19" s="358"/>
      <c r="Q19" s="358"/>
      <c r="R19" s="358"/>
      <c r="S19" s="2"/>
      <c r="T19" s="2"/>
      <c r="U19" s="2"/>
      <c r="V19" s="2"/>
    </row>
    <row r="20" spans="2:22" ht="15.75" x14ac:dyDescent="0.25">
      <c r="B20" s="2"/>
      <c r="C20" s="2"/>
      <c r="D20" s="2"/>
      <c r="E20" s="2"/>
      <c r="F20" s="2"/>
      <c r="G20" s="2"/>
      <c r="H20" s="2"/>
      <c r="I20" s="2"/>
      <c r="J20" s="213"/>
      <c r="K20" s="210"/>
      <c r="L20" s="210"/>
      <c r="M20" s="210"/>
      <c r="N20" s="210"/>
      <c r="O20" s="210"/>
      <c r="P20" s="210"/>
      <c r="Q20" s="210"/>
      <c r="R20" s="210"/>
      <c r="S20" s="2"/>
      <c r="T20" s="2"/>
      <c r="U20" s="2"/>
      <c r="V20" s="2"/>
    </row>
    <row r="21" spans="2:22" ht="15.75" x14ac:dyDescent="0.25">
      <c r="B21" s="2"/>
      <c r="C21" s="2"/>
      <c r="D21" s="2"/>
      <c r="E21" s="2"/>
      <c r="F21" s="2"/>
      <c r="G21" s="2"/>
      <c r="H21" s="2"/>
      <c r="I21" s="2"/>
      <c r="J21" s="359" t="s">
        <v>188</v>
      </c>
      <c r="K21" s="359"/>
      <c r="L21" s="359"/>
      <c r="M21" s="359"/>
      <c r="N21" s="359"/>
      <c r="O21" s="359"/>
      <c r="P21" s="359"/>
      <c r="Q21" s="359"/>
      <c r="R21" s="359"/>
      <c r="S21" s="2"/>
      <c r="T21" s="2"/>
      <c r="U21" s="2"/>
      <c r="V21" s="2"/>
    </row>
    <row r="22" spans="2:22" ht="15.75" x14ac:dyDescent="0.25">
      <c r="B22" s="2"/>
      <c r="C22" s="2"/>
      <c r="D22" s="2"/>
      <c r="E22" s="2"/>
      <c r="F22" s="2"/>
      <c r="G22" s="2"/>
      <c r="H22" s="2"/>
      <c r="I22" s="2"/>
      <c r="J22" s="359"/>
      <c r="K22" s="359"/>
      <c r="L22" s="359"/>
      <c r="M22" s="359"/>
      <c r="N22" s="359"/>
      <c r="O22" s="359"/>
      <c r="P22" s="359"/>
      <c r="Q22" s="359"/>
      <c r="R22" s="359"/>
      <c r="S22" s="2"/>
      <c r="T22" s="2"/>
      <c r="U22" s="2"/>
      <c r="V22" s="2"/>
    </row>
    <row r="23" spans="2:22" ht="15.75" x14ac:dyDescent="0.25">
      <c r="B23" s="2"/>
      <c r="C23" s="2"/>
      <c r="D23" s="2"/>
      <c r="E23" s="2"/>
      <c r="F23" s="2"/>
      <c r="G23" s="2"/>
      <c r="H23" s="2"/>
      <c r="I23" s="2"/>
      <c r="J23" s="211"/>
      <c r="K23" s="210"/>
      <c r="L23" s="210"/>
      <c r="M23" s="210"/>
      <c r="N23" s="210"/>
      <c r="O23" s="210"/>
      <c r="P23" s="210"/>
      <c r="Q23" s="210"/>
      <c r="R23" s="210"/>
      <c r="S23" s="2"/>
      <c r="T23" s="2"/>
      <c r="U23" s="2"/>
      <c r="V23" s="2"/>
    </row>
    <row r="24" spans="2:22" ht="15.75" x14ac:dyDescent="0.25">
      <c r="B24" s="2"/>
      <c r="C24" s="2"/>
      <c r="D24" s="2"/>
      <c r="E24" s="2"/>
      <c r="F24" s="2"/>
      <c r="G24" s="2"/>
      <c r="H24" s="2"/>
      <c r="I24" s="2"/>
      <c r="J24" s="360" t="s">
        <v>189</v>
      </c>
      <c r="K24" s="360"/>
      <c r="L24" s="360"/>
      <c r="M24" s="360"/>
      <c r="N24" s="360"/>
      <c r="O24" s="360"/>
      <c r="P24" s="360"/>
      <c r="Q24" s="360"/>
      <c r="R24" s="360"/>
      <c r="S24" s="2"/>
      <c r="T24" s="2"/>
      <c r="U24" s="2"/>
      <c r="V24" s="2"/>
    </row>
    <row r="25" spans="2:22" ht="15.75" x14ac:dyDescent="0.25">
      <c r="B25" s="2"/>
      <c r="C25" s="2"/>
      <c r="D25" s="2"/>
      <c r="E25" s="2"/>
      <c r="F25" s="2"/>
      <c r="G25" s="2"/>
      <c r="H25" s="2"/>
      <c r="I25" s="2"/>
      <c r="J25" s="360"/>
      <c r="K25" s="360"/>
      <c r="L25" s="360"/>
      <c r="M25" s="360"/>
      <c r="N25" s="360"/>
      <c r="O25" s="360"/>
      <c r="P25" s="360"/>
      <c r="Q25" s="360"/>
      <c r="R25" s="360"/>
      <c r="S25" s="2"/>
      <c r="T25" s="2"/>
      <c r="U25" s="2"/>
      <c r="V25" s="2"/>
    </row>
    <row r="26" spans="2:22" ht="15.75" x14ac:dyDescent="0.25">
      <c r="B26" s="2"/>
      <c r="C26" s="2"/>
      <c r="D26" s="2"/>
      <c r="E26" s="2"/>
      <c r="F26" s="2"/>
      <c r="G26" s="2"/>
      <c r="H26" s="2"/>
      <c r="I26" s="2"/>
      <c r="J26" s="356" t="s">
        <v>191</v>
      </c>
      <c r="K26" s="356"/>
      <c r="L26" s="356"/>
      <c r="M26" s="356"/>
      <c r="N26" s="356"/>
      <c r="O26" s="356"/>
      <c r="P26" s="356"/>
      <c r="Q26" s="356"/>
      <c r="R26" s="356"/>
      <c r="S26" s="2"/>
      <c r="T26" s="2"/>
      <c r="U26" s="2"/>
      <c r="V26" s="2"/>
    </row>
    <row r="27" spans="2:22" ht="15.75" x14ac:dyDescent="0.25">
      <c r="B27" s="2"/>
      <c r="C27" s="2"/>
      <c r="D27" s="2"/>
      <c r="E27" s="2"/>
      <c r="F27" s="2"/>
      <c r="G27" s="2"/>
      <c r="H27" s="2"/>
      <c r="I27" s="2"/>
      <c r="J27" s="356"/>
      <c r="K27" s="356"/>
      <c r="L27" s="356"/>
      <c r="M27" s="356"/>
      <c r="N27" s="356"/>
      <c r="O27" s="356"/>
      <c r="P27" s="356"/>
      <c r="Q27" s="356"/>
      <c r="R27" s="356"/>
      <c r="S27" s="2"/>
      <c r="T27" s="2"/>
      <c r="U27" s="2"/>
      <c r="V27" s="2"/>
    </row>
    <row r="28" spans="2:22" ht="15.75" x14ac:dyDescent="0.25">
      <c r="B28" s="2"/>
      <c r="C28" s="2"/>
      <c r="D28" s="2"/>
      <c r="E28" s="2"/>
      <c r="F28" s="2"/>
      <c r="G28" s="2"/>
      <c r="H28" s="2"/>
      <c r="I28" s="2"/>
      <c r="J28" s="356"/>
      <c r="K28" s="356"/>
      <c r="L28" s="356"/>
      <c r="M28" s="356"/>
      <c r="N28" s="356"/>
      <c r="O28" s="356"/>
      <c r="P28" s="356"/>
      <c r="Q28" s="356"/>
      <c r="R28" s="356"/>
      <c r="S28" s="2"/>
      <c r="T28" s="2"/>
      <c r="U28" s="2"/>
      <c r="V28" s="2"/>
    </row>
    <row r="29" spans="2:22" ht="15.75" x14ac:dyDescent="0.25">
      <c r="B29" s="2"/>
      <c r="C29" s="2"/>
      <c r="D29" s="2"/>
      <c r="E29" s="2"/>
      <c r="F29" s="2"/>
      <c r="G29" s="2"/>
      <c r="H29" s="2"/>
      <c r="I29" s="2"/>
      <c r="J29" s="356" t="s">
        <v>192</v>
      </c>
      <c r="K29" s="356"/>
      <c r="L29" s="356"/>
      <c r="M29" s="356"/>
      <c r="N29" s="356"/>
      <c r="O29" s="356"/>
      <c r="P29" s="356"/>
      <c r="Q29" s="356"/>
      <c r="R29" s="356"/>
      <c r="S29" s="2"/>
      <c r="T29" s="2"/>
      <c r="U29" s="2"/>
      <c r="V29" s="2"/>
    </row>
    <row r="30" spans="2:22" ht="15.75" x14ac:dyDescent="0.25">
      <c r="B30" s="2"/>
      <c r="C30" s="2"/>
      <c r="D30" s="2"/>
      <c r="E30" s="2"/>
      <c r="F30" s="2"/>
      <c r="G30" s="2"/>
      <c r="H30" s="2"/>
      <c r="I30" s="2"/>
      <c r="J30" s="356"/>
      <c r="K30" s="356"/>
      <c r="L30" s="356"/>
      <c r="M30" s="356"/>
      <c r="N30" s="356"/>
      <c r="O30" s="356"/>
      <c r="P30" s="356"/>
      <c r="Q30" s="356"/>
      <c r="R30" s="356"/>
      <c r="S30" s="2"/>
      <c r="T30" s="2"/>
      <c r="U30" s="2"/>
      <c r="V30" s="2"/>
    </row>
    <row r="31" spans="2:22" ht="15.75" x14ac:dyDescent="0.25">
      <c r="B31" s="2"/>
      <c r="C31" s="2"/>
      <c r="D31" s="2"/>
      <c r="E31" s="2"/>
      <c r="F31" s="2"/>
      <c r="G31" s="2"/>
      <c r="H31" s="2"/>
      <c r="I31" s="2"/>
      <c r="J31" s="356"/>
      <c r="K31" s="356"/>
      <c r="L31" s="356"/>
      <c r="M31" s="356"/>
      <c r="N31" s="356"/>
      <c r="O31" s="356"/>
      <c r="P31" s="356"/>
      <c r="Q31" s="356"/>
      <c r="R31" s="356"/>
      <c r="S31" s="2"/>
      <c r="T31" s="2"/>
      <c r="U31" s="2"/>
      <c r="V31" s="2"/>
    </row>
    <row r="32" spans="2:22" ht="15.75" x14ac:dyDescent="0.25">
      <c r="B32" s="2"/>
      <c r="C32" s="2"/>
      <c r="D32" s="2"/>
      <c r="E32" s="2"/>
      <c r="F32" s="2"/>
      <c r="G32" s="2"/>
      <c r="H32" s="2"/>
      <c r="I32" s="2"/>
      <c r="J32" s="356" t="s">
        <v>190</v>
      </c>
      <c r="K32" s="356"/>
      <c r="L32" s="356"/>
      <c r="M32" s="356"/>
      <c r="N32" s="356"/>
      <c r="O32" s="356"/>
      <c r="P32" s="356"/>
      <c r="Q32" s="356"/>
      <c r="R32" s="356"/>
      <c r="S32" s="2"/>
      <c r="T32" s="2"/>
      <c r="U32" s="2"/>
      <c r="V32" s="2"/>
    </row>
    <row r="33" spans="2:22" ht="15.75" x14ac:dyDescent="0.25">
      <c r="B33" s="2"/>
      <c r="C33" s="2"/>
      <c r="D33" s="2"/>
      <c r="E33" s="2"/>
      <c r="F33" s="2"/>
      <c r="G33" s="2"/>
      <c r="H33" s="2"/>
      <c r="I33" s="2"/>
      <c r="J33" s="356"/>
      <c r="K33" s="356"/>
      <c r="L33" s="356"/>
      <c r="M33" s="356"/>
      <c r="N33" s="356"/>
      <c r="O33" s="356"/>
      <c r="P33" s="356"/>
      <c r="Q33" s="356"/>
      <c r="R33" s="356"/>
      <c r="S33" s="2"/>
      <c r="T33" s="2"/>
      <c r="U33" s="2"/>
      <c r="V33" s="2"/>
    </row>
    <row r="34" spans="2:22" ht="15.75" x14ac:dyDescent="0.25">
      <c r="B34" s="2"/>
      <c r="C34" s="2"/>
      <c r="D34" s="2"/>
      <c r="E34" s="2"/>
      <c r="F34" s="2"/>
      <c r="G34" s="2"/>
      <c r="H34" s="2"/>
      <c r="I34" s="2"/>
      <c r="J34" s="356"/>
      <c r="K34" s="356"/>
      <c r="L34" s="356"/>
      <c r="M34" s="356"/>
      <c r="N34" s="356"/>
      <c r="O34" s="356"/>
      <c r="P34" s="356"/>
      <c r="Q34" s="356"/>
      <c r="R34" s="356"/>
      <c r="S34" s="2"/>
      <c r="T34" s="2"/>
      <c r="U34" s="2"/>
      <c r="V34" s="2"/>
    </row>
    <row r="35" spans="2:22" ht="15.75" x14ac:dyDescent="0.25">
      <c r="B35" s="2"/>
      <c r="C35" s="2"/>
      <c r="D35" s="2"/>
      <c r="E35" s="2"/>
      <c r="F35" s="2"/>
      <c r="G35" s="2"/>
      <c r="H35" s="2"/>
      <c r="I35" s="2"/>
      <c r="J35" s="356"/>
      <c r="K35" s="356"/>
      <c r="L35" s="356"/>
      <c r="M35" s="356"/>
      <c r="N35" s="356"/>
      <c r="O35" s="356"/>
      <c r="P35" s="356"/>
      <c r="Q35" s="356"/>
      <c r="R35" s="356"/>
      <c r="S35" s="2"/>
      <c r="T35" s="2"/>
      <c r="U35" s="2"/>
      <c r="V35" s="2"/>
    </row>
    <row r="36" spans="2:22" ht="15.75" x14ac:dyDescent="0.25">
      <c r="B36" s="2"/>
      <c r="C36" s="2"/>
      <c r="D36" s="2"/>
      <c r="E36" s="2"/>
      <c r="F36" s="2"/>
      <c r="G36" s="2"/>
      <c r="H36" s="2"/>
      <c r="I36" s="2"/>
      <c r="J36" s="211"/>
      <c r="K36" s="210"/>
      <c r="L36" s="210"/>
      <c r="M36" s="210"/>
      <c r="N36" s="210"/>
      <c r="O36" s="210"/>
      <c r="P36" s="210"/>
      <c r="Q36" s="210"/>
      <c r="R36" s="210"/>
      <c r="S36" s="2"/>
      <c r="T36" s="2"/>
      <c r="U36" s="2"/>
      <c r="V36" s="2"/>
    </row>
    <row r="37" spans="2:22" ht="15.75" x14ac:dyDescent="0.25">
      <c r="B37" s="2"/>
      <c r="C37" s="2"/>
      <c r="D37" s="2"/>
      <c r="E37" s="2"/>
      <c r="F37" s="2"/>
      <c r="G37" s="2"/>
      <c r="H37" s="2"/>
      <c r="I37" s="2"/>
      <c r="J37" s="211" t="s">
        <v>259</v>
      </c>
      <c r="K37" s="210"/>
      <c r="L37" s="210"/>
      <c r="M37" s="210"/>
      <c r="N37" s="210"/>
      <c r="O37" s="210"/>
      <c r="P37" s="210"/>
      <c r="Q37" s="210"/>
      <c r="R37" s="210"/>
      <c r="S37" s="2"/>
      <c r="T37" s="2"/>
      <c r="U37" s="2"/>
      <c r="V37" s="2"/>
    </row>
    <row r="38" spans="2:22" ht="15.75" x14ac:dyDescent="0.25">
      <c r="B38" s="2"/>
      <c r="C38" s="2"/>
      <c r="D38" s="2"/>
      <c r="E38" s="2"/>
      <c r="F38" s="2"/>
      <c r="G38" s="2"/>
      <c r="H38" s="2"/>
      <c r="I38" s="2"/>
      <c r="J38" s="211"/>
      <c r="K38" s="210"/>
      <c r="L38" s="210"/>
      <c r="M38" s="210"/>
      <c r="N38" s="210"/>
      <c r="O38" s="210"/>
      <c r="P38" s="210"/>
      <c r="Q38" s="210"/>
      <c r="R38" s="210"/>
      <c r="S38" s="2"/>
      <c r="T38" s="2"/>
      <c r="U38" s="2"/>
      <c r="V38" s="2"/>
    </row>
    <row r="39" spans="2:22" ht="15.75" x14ac:dyDescent="0.25">
      <c r="B39" s="2"/>
      <c r="C39" s="2"/>
      <c r="D39" s="2"/>
      <c r="E39" s="2"/>
      <c r="F39" s="2"/>
      <c r="G39" s="2"/>
      <c r="H39" s="2"/>
      <c r="I39" s="2"/>
      <c r="J39" s="211" t="s">
        <v>236</v>
      </c>
      <c r="K39" s="210"/>
      <c r="L39" s="210"/>
      <c r="M39" s="210"/>
      <c r="N39" s="210"/>
      <c r="O39" s="210"/>
      <c r="P39" s="210"/>
      <c r="Q39" s="210"/>
      <c r="R39" s="210"/>
      <c r="S39" s="2"/>
      <c r="T39" s="2"/>
      <c r="U39" s="2"/>
      <c r="V39" s="2"/>
    </row>
    <row r="40" spans="2:22" ht="15.75" x14ac:dyDescent="0.25">
      <c r="B40" s="2"/>
      <c r="C40" s="2"/>
      <c r="D40" s="2"/>
      <c r="E40" s="2"/>
      <c r="F40" s="2"/>
      <c r="G40" s="2"/>
      <c r="H40" s="2"/>
      <c r="I40" s="2"/>
      <c r="J40" s="211"/>
      <c r="K40" s="210"/>
      <c r="L40" s="210"/>
      <c r="M40" s="210"/>
      <c r="N40" s="210"/>
      <c r="O40" s="210"/>
      <c r="P40" s="210"/>
      <c r="Q40" s="210"/>
      <c r="R40" s="210"/>
      <c r="S40" s="2"/>
      <c r="T40" s="2"/>
      <c r="U40" s="2"/>
      <c r="V40" s="2"/>
    </row>
    <row r="41" spans="2:22" ht="15.75" x14ac:dyDescent="0.25">
      <c r="B41" s="2"/>
      <c r="C41" s="2"/>
      <c r="D41" s="2"/>
      <c r="E41" s="2"/>
      <c r="F41" s="2"/>
      <c r="G41" s="2"/>
      <c r="H41" s="2"/>
      <c r="I41" s="2"/>
      <c r="J41" s="211" t="s">
        <v>237</v>
      </c>
      <c r="K41" s="210"/>
      <c r="L41" s="210"/>
      <c r="M41" s="210"/>
      <c r="N41" s="210"/>
      <c r="O41" s="210"/>
      <c r="P41" s="210"/>
      <c r="Q41" s="210"/>
      <c r="R41" s="210"/>
      <c r="S41" s="2"/>
      <c r="T41" s="2"/>
      <c r="U41" s="2"/>
      <c r="V41" s="2"/>
    </row>
    <row r="42" spans="2:22" ht="15.75" x14ac:dyDescent="0.25">
      <c r="B42" s="2"/>
      <c r="C42" s="2"/>
      <c r="D42" s="2"/>
      <c r="E42" s="2"/>
      <c r="F42" s="2"/>
      <c r="G42" s="2"/>
      <c r="H42" s="2"/>
      <c r="I42" s="2"/>
      <c r="J42" s="182"/>
      <c r="K42" s="210"/>
      <c r="L42" s="210"/>
      <c r="M42" s="210"/>
      <c r="N42" s="210"/>
      <c r="O42" s="210"/>
      <c r="P42" s="210"/>
      <c r="Q42" s="210"/>
      <c r="R42" s="210"/>
      <c r="S42" s="2"/>
      <c r="T42" s="2"/>
      <c r="U42" s="2"/>
      <c r="V42" s="2"/>
    </row>
    <row r="43" spans="2:22" ht="15.75" x14ac:dyDescent="0.25">
      <c r="B43" s="2"/>
      <c r="C43" s="2"/>
      <c r="D43" s="2"/>
      <c r="E43" s="2"/>
      <c r="F43" s="2"/>
      <c r="G43" s="2"/>
      <c r="H43" s="2"/>
      <c r="I43" s="2"/>
      <c r="J43" s="211" t="s">
        <v>238</v>
      </c>
      <c r="K43" s="210"/>
      <c r="L43" s="210"/>
      <c r="M43" s="210"/>
      <c r="N43" s="210"/>
      <c r="O43" s="210"/>
      <c r="P43" s="210"/>
      <c r="Q43" s="210"/>
      <c r="R43" s="210"/>
      <c r="S43" s="2"/>
      <c r="T43" s="2"/>
      <c r="U43" s="2"/>
      <c r="V43" s="2"/>
    </row>
    <row r="44" spans="2:22" ht="15.75" x14ac:dyDescent="0.25">
      <c r="B44" s="2"/>
      <c r="C44" s="2"/>
      <c r="D44" s="2"/>
      <c r="E44" s="2"/>
      <c r="F44" s="2"/>
      <c r="G44" s="2"/>
      <c r="H44" s="2"/>
      <c r="I44" s="2"/>
      <c r="J44" s="182"/>
      <c r="K44" s="210"/>
      <c r="L44" s="210"/>
      <c r="M44" s="210"/>
      <c r="N44" s="210"/>
      <c r="O44" s="210"/>
      <c r="P44" s="210"/>
      <c r="Q44" s="210"/>
      <c r="R44" s="210"/>
      <c r="S44" s="2"/>
      <c r="T44" s="2"/>
      <c r="U44" s="2"/>
      <c r="V44" s="2"/>
    </row>
    <row r="45" spans="2:22" ht="15.75" x14ac:dyDescent="0.25">
      <c r="B45" s="2"/>
      <c r="C45" s="2"/>
      <c r="D45" s="2"/>
      <c r="E45" s="2"/>
      <c r="F45" s="2"/>
      <c r="G45" s="2"/>
      <c r="H45" s="2"/>
      <c r="I45" s="2"/>
      <c r="J45" s="211" t="s">
        <v>239</v>
      </c>
      <c r="K45" s="210"/>
      <c r="L45" s="210"/>
      <c r="M45" s="210"/>
      <c r="N45" s="210"/>
      <c r="O45" s="210"/>
      <c r="P45" s="210"/>
      <c r="Q45" s="210"/>
      <c r="R45" s="210"/>
      <c r="S45" s="2"/>
      <c r="T45" s="2"/>
      <c r="U45" s="2"/>
      <c r="V45" s="2"/>
    </row>
    <row r="46" spans="2:22" ht="15.75" x14ac:dyDescent="0.25">
      <c r="B46" s="2"/>
      <c r="C46" s="2"/>
      <c r="D46" s="2"/>
      <c r="E46" s="2"/>
      <c r="F46" s="2"/>
      <c r="G46" s="2"/>
      <c r="H46" s="2"/>
      <c r="I46" s="2"/>
      <c r="S46" s="2"/>
      <c r="T46" s="2"/>
      <c r="U46" s="2"/>
      <c r="V46" s="2"/>
    </row>
    <row r="47" spans="2:22" ht="15.75" x14ac:dyDescent="0.25">
      <c r="B47" s="2"/>
      <c r="C47" s="2"/>
      <c r="D47" s="2"/>
      <c r="E47" s="2"/>
      <c r="F47" s="2"/>
      <c r="G47" s="2"/>
      <c r="H47" s="2"/>
      <c r="I47" s="2"/>
      <c r="S47" s="2"/>
      <c r="T47" s="2"/>
      <c r="U47" s="2"/>
      <c r="V47" s="2"/>
    </row>
    <row r="48" spans="2:22" ht="15.75" x14ac:dyDescent="0.25">
      <c r="B48" s="2"/>
      <c r="C48" s="2"/>
      <c r="D48" s="2"/>
      <c r="E48" s="2"/>
      <c r="F48" s="2"/>
      <c r="G48" s="2"/>
      <c r="H48" s="2"/>
      <c r="I48" s="2"/>
      <c r="S48" s="2"/>
      <c r="T48" s="2"/>
      <c r="U48" s="2"/>
      <c r="V48" s="2"/>
    </row>
    <row r="49" spans="2:22" ht="15.75" x14ac:dyDescent="0.25">
      <c r="B49" s="2"/>
      <c r="C49" s="2"/>
      <c r="D49" s="2"/>
      <c r="E49" s="2"/>
      <c r="F49" s="2"/>
      <c r="G49" s="2"/>
      <c r="H49" s="2"/>
      <c r="I49" s="2"/>
      <c r="S49" s="2"/>
      <c r="T49" s="2"/>
      <c r="U49" s="2"/>
      <c r="V49" s="2"/>
    </row>
    <row r="50" spans="2:22" ht="15.75" x14ac:dyDescent="0.25">
      <c r="B50" s="2"/>
      <c r="C50" s="2"/>
      <c r="D50" s="2"/>
      <c r="E50" s="2"/>
      <c r="F50" s="2"/>
      <c r="G50" s="2"/>
      <c r="H50" s="2"/>
      <c r="I50" s="2"/>
      <c r="S50" s="2"/>
      <c r="T50" s="2"/>
      <c r="U50" s="2"/>
      <c r="V50" s="2"/>
    </row>
  </sheetData>
  <sheetProtection password="CC72" sheet="1" objects="1" scenarios="1"/>
  <mergeCells count="13">
    <mergeCell ref="J32:R35"/>
    <mergeCell ref="B2:R2"/>
    <mergeCell ref="C5:H9"/>
    <mergeCell ref="J16:R16"/>
    <mergeCell ref="J18:R19"/>
    <mergeCell ref="J21:R22"/>
    <mergeCell ref="J24:R25"/>
    <mergeCell ref="J26:R28"/>
    <mergeCell ref="J29:R31"/>
    <mergeCell ref="J5:R5"/>
    <mergeCell ref="J7:R8"/>
    <mergeCell ref="J10:R10"/>
    <mergeCell ref="J11:R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3"/>
  <sheetViews>
    <sheetView zoomScale="70" zoomScaleNormal="70" workbookViewId="0">
      <selection activeCell="G19" sqref="G19"/>
    </sheetView>
  </sheetViews>
  <sheetFormatPr defaultRowHeight="15" x14ac:dyDescent="0.2"/>
  <cols>
    <col min="1" max="9" width="9.140625" style="2"/>
    <col min="10" max="10" width="9.140625" style="46"/>
    <col min="11" max="16384" width="9.140625" style="2"/>
  </cols>
  <sheetData>
    <row r="2" spans="2:22" x14ac:dyDescent="0.2">
      <c r="B2" s="355" t="s">
        <v>235</v>
      </c>
      <c r="C2" s="355"/>
      <c r="D2" s="355"/>
      <c r="E2" s="355"/>
      <c r="F2" s="355"/>
      <c r="G2" s="355"/>
      <c r="H2" s="355"/>
      <c r="I2" s="355"/>
      <c r="J2" s="355"/>
      <c r="K2" s="355"/>
      <c r="L2" s="355"/>
      <c r="M2" s="355"/>
      <c r="N2" s="355"/>
      <c r="O2" s="355"/>
      <c r="P2" s="355"/>
      <c r="Q2" s="355"/>
      <c r="R2" s="355"/>
      <c r="S2" s="179"/>
      <c r="T2" s="179"/>
      <c r="U2" s="179"/>
      <c r="V2" s="179"/>
    </row>
    <row r="3" spans="2:22" s="1" customFormat="1" x14ac:dyDescent="0.2">
      <c r="B3" s="200"/>
      <c r="C3" s="200"/>
      <c r="D3" s="200"/>
      <c r="E3" s="200"/>
      <c r="F3" s="200"/>
      <c r="G3" s="200"/>
      <c r="H3" s="200"/>
      <c r="I3" s="200"/>
      <c r="J3" s="200"/>
      <c r="K3" s="200"/>
      <c r="L3" s="200"/>
      <c r="M3" s="200"/>
      <c r="N3" s="200"/>
      <c r="O3" s="200"/>
      <c r="P3" s="200"/>
      <c r="Q3" s="200"/>
      <c r="R3" s="200"/>
      <c r="S3" s="200"/>
      <c r="T3" s="200"/>
      <c r="U3" s="200"/>
      <c r="V3" s="200"/>
    </row>
    <row r="4" spans="2:22" ht="15.75" x14ac:dyDescent="0.2">
      <c r="J4" s="203"/>
      <c r="K4" s="204"/>
      <c r="L4" s="204"/>
      <c r="M4" s="204"/>
      <c r="N4" s="204"/>
      <c r="O4" s="204"/>
      <c r="P4" s="204"/>
      <c r="Q4" s="204"/>
      <c r="R4" s="204"/>
    </row>
    <row r="5" spans="2:22" ht="15" customHeight="1" x14ac:dyDescent="0.2">
      <c r="B5" s="208" t="s">
        <v>28</v>
      </c>
      <c r="C5" s="271" t="s">
        <v>181</v>
      </c>
      <c r="D5" s="271"/>
      <c r="E5" s="271"/>
      <c r="F5" s="271"/>
      <c r="G5" s="271"/>
      <c r="H5" s="271"/>
      <c r="J5" s="203"/>
      <c r="K5" s="204"/>
      <c r="L5" s="204"/>
      <c r="M5" s="204"/>
      <c r="N5" s="204"/>
      <c r="O5" s="204"/>
      <c r="P5" s="204"/>
      <c r="Q5" s="204"/>
      <c r="R5" s="204"/>
    </row>
    <row r="6" spans="2:22" ht="15.75" x14ac:dyDescent="0.2">
      <c r="C6" s="271"/>
      <c r="D6" s="271"/>
      <c r="E6" s="271"/>
      <c r="F6" s="271"/>
      <c r="G6" s="271"/>
      <c r="H6" s="271"/>
      <c r="J6" s="203"/>
      <c r="K6" s="204"/>
      <c r="L6" s="204"/>
      <c r="M6" s="204"/>
      <c r="N6" s="204"/>
      <c r="O6" s="204"/>
      <c r="P6" s="204"/>
      <c r="Q6" s="204"/>
      <c r="R6" s="204"/>
    </row>
    <row r="7" spans="2:22" ht="15.75" x14ac:dyDescent="0.2">
      <c r="C7" s="271"/>
      <c r="D7" s="271"/>
      <c r="E7" s="271"/>
      <c r="F7" s="271"/>
      <c r="G7" s="271"/>
      <c r="H7" s="271"/>
      <c r="J7" s="365" t="s">
        <v>174</v>
      </c>
      <c r="K7" s="365"/>
      <c r="L7" s="365"/>
      <c r="M7" s="365"/>
      <c r="N7" s="365"/>
      <c r="O7" s="365"/>
      <c r="P7" s="365"/>
      <c r="Q7" s="365"/>
      <c r="R7" s="365"/>
    </row>
    <row r="8" spans="2:22" ht="15.75" x14ac:dyDescent="0.2">
      <c r="C8" s="271"/>
      <c r="D8" s="271"/>
      <c r="E8" s="271"/>
      <c r="F8" s="271"/>
      <c r="G8" s="271"/>
      <c r="H8" s="271"/>
      <c r="J8" s="203"/>
      <c r="K8" s="204"/>
      <c r="L8" s="204"/>
      <c r="M8" s="204"/>
      <c r="N8" s="204"/>
      <c r="O8" s="204"/>
      <c r="P8" s="204"/>
      <c r="Q8" s="204"/>
      <c r="R8" s="204"/>
    </row>
    <row r="9" spans="2:22" ht="15.75" x14ac:dyDescent="0.25">
      <c r="C9" s="41"/>
      <c r="D9" s="41"/>
      <c r="E9" s="41"/>
      <c r="F9" s="41"/>
      <c r="G9" s="41"/>
      <c r="J9" s="203"/>
      <c r="K9" s="204"/>
      <c r="L9" s="204"/>
      <c r="M9" s="204"/>
      <c r="N9" s="204"/>
      <c r="O9" s="204"/>
      <c r="P9" s="204"/>
      <c r="Q9" s="204"/>
      <c r="R9" s="204"/>
    </row>
    <row r="10" spans="2:22" x14ac:dyDescent="0.2">
      <c r="J10" s="364" t="s">
        <v>257</v>
      </c>
      <c r="K10" s="364"/>
      <c r="L10" s="364"/>
      <c r="M10" s="364"/>
      <c r="N10" s="364"/>
      <c r="O10" s="364"/>
      <c r="P10" s="364"/>
      <c r="Q10" s="364"/>
      <c r="R10" s="364"/>
    </row>
    <row r="11" spans="2:22" ht="15" customHeight="1" x14ac:dyDescent="0.2">
      <c r="J11" s="366" t="s">
        <v>180</v>
      </c>
      <c r="K11" s="366"/>
      <c r="L11" s="366"/>
      <c r="M11" s="366"/>
      <c r="N11" s="366"/>
      <c r="O11" s="366"/>
      <c r="P11" s="366"/>
      <c r="Q11" s="366"/>
      <c r="R11" s="366"/>
    </row>
    <row r="12" spans="2:22" x14ac:dyDescent="0.2">
      <c r="J12" s="366"/>
      <c r="K12" s="366"/>
      <c r="L12" s="366"/>
      <c r="M12" s="366"/>
      <c r="N12" s="366"/>
      <c r="O12" s="366"/>
      <c r="P12" s="366"/>
      <c r="Q12" s="366"/>
      <c r="R12" s="366"/>
    </row>
    <row r="13" spans="2:22" x14ac:dyDescent="0.2">
      <c r="J13" s="366"/>
      <c r="K13" s="366"/>
      <c r="L13" s="366"/>
      <c r="M13" s="366"/>
      <c r="N13" s="366"/>
      <c r="O13" s="366"/>
      <c r="P13" s="366"/>
      <c r="Q13" s="366"/>
      <c r="R13" s="366"/>
    </row>
    <row r="14" spans="2:22" x14ac:dyDescent="0.2">
      <c r="J14" s="366"/>
      <c r="K14" s="366"/>
      <c r="L14" s="366"/>
      <c r="M14" s="366"/>
      <c r="N14" s="366"/>
      <c r="O14" s="366"/>
      <c r="P14" s="366"/>
      <c r="Q14" s="366"/>
      <c r="R14" s="366"/>
    </row>
    <row r="15" spans="2:22" x14ac:dyDescent="0.2">
      <c r="J15" s="366"/>
      <c r="K15" s="366"/>
      <c r="L15" s="366"/>
      <c r="M15" s="366"/>
      <c r="N15" s="366"/>
      <c r="O15" s="366"/>
      <c r="P15" s="366"/>
      <c r="Q15" s="366"/>
      <c r="R15" s="366"/>
    </row>
    <row r="16" spans="2:22" x14ac:dyDescent="0.2">
      <c r="J16" s="366"/>
      <c r="K16" s="366"/>
      <c r="L16" s="366"/>
      <c r="M16" s="366"/>
      <c r="N16" s="366"/>
      <c r="O16" s="366"/>
      <c r="P16" s="366"/>
      <c r="Q16" s="366"/>
      <c r="R16" s="366"/>
    </row>
    <row r="17" spans="10:18" x14ac:dyDescent="0.2">
      <c r="J17" s="251" t="s">
        <v>255</v>
      </c>
      <c r="K17" s="251"/>
      <c r="L17" s="251"/>
      <c r="M17" s="251"/>
      <c r="N17" s="251"/>
      <c r="O17" s="251"/>
      <c r="P17" s="251"/>
      <c r="Q17" s="251"/>
      <c r="R17" s="251"/>
    </row>
    <row r="18" spans="10:18" x14ac:dyDescent="0.2">
      <c r="J18" s="367" t="s">
        <v>256</v>
      </c>
      <c r="K18" s="367"/>
      <c r="L18" s="367"/>
      <c r="M18" s="367"/>
      <c r="N18" s="367"/>
      <c r="O18" s="367"/>
      <c r="P18" s="367"/>
      <c r="Q18" s="367"/>
      <c r="R18" s="367"/>
    </row>
    <row r="19" spans="10:18" x14ac:dyDescent="0.2">
      <c r="J19" s="252"/>
      <c r="K19" s="252"/>
      <c r="L19" s="252"/>
      <c r="M19" s="252"/>
      <c r="N19" s="252"/>
      <c r="O19" s="252"/>
      <c r="P19" s="252"/>
      <c r="Q19" s="252"/>
      <c r="R19" s="252"/>
    </row>
    <row r="20" spans="10:18" x14ac:dyDescent="0.2">
      <c r="J20" s="366" t="s">
        <v>258</v>
      </c>
      <c r="K20" s="366"/>
      <c r="L20" s="366"/>
      <c r="M20" s="366"/>
      <c r="N20" s="366"/>
      <c r="O20" s="366"/>
      <c r="P20" s="366"/>
      <c r="Q20" s="366"/>
      <c r="R20" s="366"/>
    </row>
    <row r="21" spans="10:18" x14ac:dyDescent="0.2">
      <c r="J21" s="366"/>
      <c r="K21" s="366"/>
      <c r="L21" s="366"/>
      <c r="M21" s="366"/>
      <c r="N21" s="366"/>
      <c r="O21" s="366"/>
      <c r="P21" s="366"/>
      <c r="Q21" s="366"/>
      <c r="R21" s="366"/>
    </row>
    <row r="22" spans="10:18" x14ac:dyDescent="0.2">
      <c r="J22" s="366"/>
      <c r="K22" s="366"/>
      <c r="L22" s="366"/>
      <c r="M22" s="366"/>
      <c r="N22" s="366"/>
      <c r="O22" s="366"/>
      <c r="P22" s="366"/>
      <c r="Q22" s="366"/>
      <c r="R22" s="366"/>
    </row>
    <row r="23" spans="10:18" x14ac:dyDescent="0.2">
      <c r="J23" s="366"/>
      <c r="K23" s="366"/>
      <c r="L23" s="366"/>
      <c r="M23" s="366"/>
      <c r="N23" s="366"/>
      <c r="O23" s="366"/>
      <c r="P23" s="366"/>
      <c r="Q23" s="366"/>
      <c r="R23" s="366"/>
    </row>
    <row r="24" spans="10:18" x14ac:dyDescent="0.2">
      <c r="J24" s="366"/>
      <c r="K24" s="366"/>
      <c r="L24" s="366"/>
      <c r="M24" s="366"/>
      <c r="N24" s="366"/>
      <c r="O24" s="366"/>
      <c r="P24" s="366"/>
      <c r="Q24" s="366"/>
      <c r="R24" s="366"/>
    </row>
    <row r="25" spans="10:18" x14ac:dyDescent="0.2">
      <c r="J25" s="366"/>
      <c r="K25" s="366"/>
      <c r="L25" s="366"/>
      <c r="M25" s="366"/>
      <c r="N25" s="366"/>
      <c r="O25" s="366"/>
      <c r="P25" s="366"/>
      <c r="Q25" s="366"/>
      <c r="R25" s="366"/>
    </row>
    <row r="26" spans="10:18" x14ac:dyDescent="0.2">
      <c r="J26" s="250"/>
      <c r="K26" s="250"/>
      <c r="L26" s="250"/>
      <c r="M26" s="250"/>
      <c r="N26" s="250"/>
      <c r="O26" s="250"/>
      <c r="P26" s="250"/>
      <c r="Q26" s="250"/>
      <c r="R26" s="250"/>
    </row>
    <row r="27" spans="10:18" x14ac:dyDescent="0.2">
      <c r="J27" s="250"/>
      <c r="K27" s="250"/>
      <c r="L27" s="250"/>
      <c r="M27" s="250"/>
      <c r="N27" s="250"/>
      <c r="O27" s="250"/>
      <c r="P27" s="250"/>
      <c r="Q27" s="250"/>
      <c r="R27" s="250"/>
    </row>
    <row r="28" spans="10:18" x14ac:dyDescent="0.2">
      <c r="J28" s="250"/>
      <c r="K28" s="250"/>
      <c r="L28" s="250"/>
      <c r="M28" s="250"/>
      <c r="N28" s="250"/>
      <c r="O28" s="250"/>
      <c r="P28" s="250"/>
      <c r="Q28" s="250"/>
      <c r="R28" s="250"/>
    </row>
    <row r="29" spans="10:18" x14ac:dyDescent="0.2">
      <c r="J29" s="250"/>
      <c r="K29" s="250"/>
      <c r="L29" s="250"/>
      <c r="M29" s="250"/>
      <c r="N29" s="250"/>
      <c r="O29" s="250"/>
      <c r="P29" s="250"/>
      <c r="Q29" s="250"/>
      <c r="R29" s="250"/>
    </row>
    <row r="30" spans="10:18" x14ac:dyDescent="0.2">
      <c r="J30" s="250"/>
      <c r="K30" s="250"/>
      <c r="L30" s="250"/>
      <c r="M30" s="250"/>
      <c r="N30" s="250"/>
      <c r="O30" s="250"/>
      <c r="P30" s="250"/>
      <c r="Q30" s="250"/>
      <c r="R30" s="250"/>
    </row>
    <row r="31" spans="10:18" x14ac:dyDescent="0.2">
      <c r="J31" s="205"/>
      <c r="K31" s="202"/>
      <c r="L31" s="202"/>
      <c r="M31" s="202"/>
      <c r="N31" s="202"/>
      <c r="O31" s="202"/>
      <c r="P31" s="202"/>
      <c r="Q31" s="202"/>
      <c r="R31" s="202"/>
    </row>
    <row r="32" spans="10:18" x14ac:dyDescent="0.2">
      <c r="J32" s="364" t="s">
        <v>175</v>
      </c>
      <c r="K32" s="364"/>
      <c r="L32" s="364"/>
      <c r="M32" s="364"/>
      <c r="N32" s="364"/>
      <c r="O32" s="364"/>
      <c r="P32" s="364"/>
      <c r="Q32" s="364"/>
      <c r="R32" s="364"/>
    </row>
    <row r="33" spans="10:18" x14ac:dyDescent="0.2">
      <c r="J33" s="364" t="s">
        <v>176</v>
      </c>
      <c r="K33" s="364"/>
      <c r="L33" s="364"/>
      <c r="M33" s="364"/>
      <c r="N33" s="364"/>
      <c r="O33" s="364"/>
      <c r="P33" s="364"/>
      <c r="Q33" s="364"/>
      <c r="R33" s="364"/>
    </row>
    <row r="34" spans="10:18" x14ac:dyDescent="0.2">
      <c r="J34" s="206"/>
      <c r="K34" s="204"/>
      <c r="L34" s="204"/>
      <c r="M34" s="204"/>
      <c r="N34" s="204"/>
      <c r="O34" s="204"/>
      <c r="P34" s="204"/>
      <c r="Q34" s="204"/>
      <c r="R34" s="204"/>
    </row>
    <row r="35" spans="10:18" x14ac:dyDescent="0.2">
      <c r="J35" s="364" t="s">
        <v>175</v>
      </c>
      <c r="K35" s="364"/>
      <c r="L35" s="364"/>
      <c r="M35" s="364"/>
      <c r="N35" s="364"/>
      <c r="O35" s="364"/>
      <c r="P35" s="364"/>
      <c r="Q35" s="364"/>
      <c r="R35" s="364"/>
    </row>
    <row r="36" spans="10:18" x14ac:dyDescent="0.2">
      <c r="J36" s="364" t="s">
        <v>177</v>
      </c>
      <c r="K36" s="364"/>
      <c r="L36" s="364"/>
      <c r="M36" s="364"/>
      <c r="N36" s="364"/>
      <c r="O36" s="364"/>
      <c r="P36" s="364"/>
      <c r="Q36" s="364"/>
      <c r="R36" s="364"/>
    </row>
    <row r="37" spans="10:18" x14ac:dyDescent="0.2">
      <c r="J37" s="206"/>
      <c r="K37" s="204"/>
      <c r="L37" s="204"/>
      <c r="M37" s="204"/>
      <c r="N37" s="204"/>
      <c r="O37" s="204"/>
      <c r="P37" s="204"/>
      <c r="Q37" s="204"/>
      <c r="R37" s="204"/>
    </row>
    <row r="38" spans="10:18" x14ac:dyDescent="0.2">
      <c r="J38" s="364" t="s">
        <v>175</v>
      </c>
      <c r="K38" s="364"/>
      <c r="L38" s="364"/>
      <c r="M38" s="364"/>
      <c r="N38" s="364"/>
      <c r="O38" s="364"/>
      <c r="P38" s="364"/>
      <c r="Q38" s="364"/>
      <c r="R38" s="364"/>
    </row>
    <row r="39" spans="10:18" x14ac:dyDescent="0.2">
      <c r="J39" s="364" t="s">
        <v>178</v>
      </c>
      <c r="K39" s="364"/>
      <c r="L39" s="364"/>
      <c r="M39" s="364"/>
      <c r="N39" s="364"/>
      <c r="O39" s="364"/>
      <c r="P39" s="364"/>
      <c r="Q39" s="364"/>
      <c r="R39" s="364"/>
    </row>
    <row r="40" spans="10:18" x14ac:dyDescent="0.2">
      <c r="J40" s="206"/>
      <c r="K40" s="204"/>
      <c r="L40" s="204"/>
      <c r="M40" s="204"/>
      <c r="N40" s="204"/>
      <c r="O40" s="204"/>
      <c r="P40" s="204"/>
      <c r="Q40" s="204"/>
      <c r="R40" s="204"/>
    </row>
    <row r="41" spans="10:18" x14ac:dyDescent="0.2">
      <c r="J41" s="364" t="s">
        <v>175</v>
      </c>
      <c r="K41" s="364"/>
      <c r="L41" s="364"/>
      <c r="M41" s="364"/>
      <c r="N41" s="364"/>
      <c r="O41" s="364"/>
      <c r="P41" s="364"/>
      <c r="Q41" s="364"/>
      <c r="R41" s="364"/>
    </row>
    <row r="42" spans="10:18" x14ac:dyDescent="0.2">
      <c r="J42" s="364" t="s">
        <v>179</v>
      </c>
      <c r="K42" s="364"/>
      <c r="L42" s="364"/>
      <c r="M42" s="364"/>
      <c r="N42" s="364"/>
      <c r="O42" s="364"/>
      <c r="P42" s="364"/>
      <c r="Q42" s="364"/>
      <c r="R42" s="364"/>
    </row>
    <row r="43" spans="10:18" x14ac:dyDescent="0.2">
      <c r="J43" s="207"/>
      <c r="K43" s="204"/>
      <c r="L43" s="204"/>
      <c r="M43" s="204"/>
      <c r="N43" s="204"/>
      <c r="O43" s="204"/>
      <c r="P43" s="204"/>
      <c r="Q43" s="204"/>
      <c r="R43" s="204"/>
    </row>
    <row r="44" spans="10:18" x14ac:dyDescent="0.2">
      <c r="J44" s="207"/>
      <c r="K44" s="204"/>
      <c r="L44" s="204"/>
      <c r="M44" s="204"/>
      <c r="N44" s="204"/>
      <c r="O44" s="204"/>
      <c r="P44" s="204"/>
      <c r="Q44" s="204"/>
      <c r="R44" s="204"/>
    </row>
    <row r="45" spans="10:18" x14ac:dyDescent="0.2">
      <c r="J45" s="207"/>
      <c r="K45" s="204"/>
      <c r="L45" s="204"/>
      <c r="M45" s="204"/>
      <c r="N45" s="204"/>
      <c r="O45" s="204"/>
      <c r="P45" s="204"/>
      <c r="Q45" s="204"/>
      <c r="R45" s="204"/>
    </row>
    <row r="46" spans="10:18" x14ac:dyDescent="0.2">
      <c r="J46" s="207"/>
      <c r="K46" s="204"/>
      <c r="L46" s="204"/>
      <c r="M46" s="204"/>
      <c r="N46" s="204"/>
      <c r="O46" s="204"/>
      <c r="P46" s="204"/>
      <c r="Q46" s="204"/>
      <c r="R46" s="204"/>
    </row>
    <row r="47" spans="10:18" x14ac:dyDescent="0.2">
      <c r="J47" s="207"/>
      <c r="K47" s="204"/>
      <c r="L47" s="204"/>
      <c r="M47" s="204"/>
      <c r="N47" s="204"/>
      <c r="O47" s="204"/>
      <c r="P47" s="204"/>
      <c r="Q47" s="204"/>
      <c r="R47" s="204"/>
    </row>
    <row r="48" spans="10:18" x14ac:dyDescent="0.2">
      <c r="J48" s="207"/>
      <c r="K48" s="204"/>
      <c r="L48" s="204"/>
      <c r="M48" s="204"/>
      <c r="N48" s="204"/>
      <c r="O48" s="204"/>
      <c r="P48" s="204"/>
      <c r="Q48" s="204"/>
      <c r="R48" s="204"/>
    </row>
    <row r="49" spans="10:18" x14ac:dyDescent="0.2">
      <c r="J49" s="207"/>
      <c r="K49" s="204"/>
      <c r="L49" s="204"/>
      <c r="M49" s="204"/>
      <c r="N49" s="204"/>
      <c r="O49" s="204"/>
      <c r="P49" s="204"/>
      <c r="Q49" s="204"/>
      <c r="R49" s="204"/>
    </row>
    <row r="50" spans="10:18" x14ac:dyDescent="0.2">
      <c r="J50" s="207"/>
      <c r="K50" s="204"/>
      <c r="L50" s="204"/>
      <c r="M50" s="204"/>
      <c r="N50" s="204"/>
      <c r="O50" s="204"/>
      <c r="P50" s="204"/>
      <c r="Q50" s="204"/>
      <c r="R50" s="204"/>
    </row>
    <row r="51" spans="10:18" x14ac:dyDescent="0.2">
      <c r="J51" s="207"/>
      <c r="K51" s="204"/>
      <c r="L51" s="204"/>
      <c r="M51" s="204"/>
      <c r="N51" s="204"/>
      <c r="O51" s="204"/>
      <c r="P51" s="204"/>
      <c r="Q51" s="204"/>
      <c r="R51" s="204"/>
    </row>
    <row r="52" spans="10:18" x14ac:dyDescent="0.2">
      <c r="J52" s="207"/>
      <c r="K52" s="204"/>
      <c r="L52" s="204"/>
      <c r="M52" s="204"/>
      <c r="N52" s="204"/>
      <c r="O52" s="204"/>
      <c r="P52" s="204"/>
      <c r="Q52" s="204"/>
      <c r="R52" s="204"/>
    </row>
    <row r="53" spans="10:18" x14ac:dyDescent="0.2">
      <c r="J53" s="207"/>
      <c r="K53" s="204"/>
      <c r="L53" s="204"/>
      <c r="M53" s="204"/>
      <c r="N53" s="204"/>
      <c r="O53" s="204"/>
      <c r="P53" s="204"/>
      <c r="Q53" s="204"/>
      <c r="R53" s="204"/>
    </row>
  </sheetData>
  <sheetProtection password="CC72" sheet="1" objects="1" scenarios="1"/>
  <mergeCells count="15">
    <mergeCell ref="B2:R2"/>
    <mergeCell ref="J41:R41"/>
    <mergeCell ref="J42:R42"/>
    <mergeCell ref="J7:R7"/>
    <mergeCell ref="J32:R32"/>
    <mergeCell ref="J33:R33"/>
    <mergeCell ref="J11:R16"/>
    <mergeCell ref="J35:R35"/>
    <mergeCell ref="J36:R36"/>
    <mergeCell ref="J38:R38"/>
    <mergeCell ref="J39:R39"/>
    <mergeCell ref="C5:H8"/>
    <mergeCell ref="J20:R25"/>
    <mergeCell ref="J18:R18"/>
    <mergeCell ref="J10:R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B1:P25"/>
  <sheetViews>
    <sheetView zoomScale="80" zoomScaleNormal="80" zoomScaleSheetLayoutView="50" workbookViewId="0">
      <selection activeCell="D26" sqref="D26"/>
    </sheetView>
  </sheetViews>
  <sheetFormatPr defaultRowHeight="14.25" x14ac:dyDescent="0.2"/>
  <cols>
    <col min="1" max="1" width="1.7109375" style="118" customWidth="1"/>
    <col min="2" max="16384" width="9.140625" style="118"/>
  </cols>
  <sheetData>
    <row r="1" spans="2:16" ht="4.5" customHeight="1" x14ac:dyDescent="0.2"/>
    <row r="2" spans="2:16" ht="15" x14ac:dyDescent="0.25">
      <c r="B2" s="368" t="s">
        <v>100</v>
      </c>
      <c r="C2" s="368"/>
      <c r="D2" s="368"/>
      <c r="E2" s="368"/>
      <c r="F2" s="368"/>
      <c r="G2" s="368"/>
      <c r="H2" s="368"/>
      <c r="I2" s="368"/>
      <c r="J2" s="368"/>
      <c r="K2" s="368"/>
      <c r="L2" s="368"/>
      <c r="M2" s="368"/>
      <c r="N2" s="368"/>
      <c r="O2" s="368"/>
      <c r="P2" s="368"/>
    </row>
    <row r="3" spans="2:16" ht="15" customHeight="1" x14ac:dyDescent="0.2">
      <c r="B3" s="369" t="s">
        <v>242</v>
      </c>
      <c r="C3" s="369"/>
      <c r="D3" s="369"/>
      <c r="E3" s="369"/>
      <c r="F3" s="369"/>
      <c r="G3" s="369"/>
      <c r="H3" s="369"/>
      <c r="I3" s="369"/>
      <c r="J3" s="369"/>
      <c r="K3" s="369"/>
      <c r="L3" s="369"/>
      <c r="M3" s="369"/>
      <c r="N3" s="369"/>
      <c r="O3" s="369"/>
      <c r="P3" s="369"/>
    </row>
    <row r="4" spans="2:16" x14ac:dyDescent="0.2">
      <c r="B4" s="369"/>
      <c r="C4" s="369"/>
      <c r="D4" s="369"/>
      <c r="E4" s="369"/>
      <c r="F4" s="369"/>
      <c r="G4" s="369"/>
      <c r="H4" s="369"/>
      <c r="I4" s="369"/>
      <c r="J4" s="369"/>
      <c r="K4" s="369"/>
      <c r="L4" s="369"/>
      <c r="M4" s="369"/>
      <c r="N4" s="369"/>
      <c r="O4" s="369"/>
      <c r="P4" s="369"/>
    </row>
    <row r="5" spans="2:16" x14ac:dyDescent="0.2">
      <c r="B5" s="369"/>
      <c r="C5" s="369"/>
      <c r="D5" s="369"/>
      <c r="E5" s="369"/>
      <c r="F5" s="369"/>
      <c r="G5" s="369"/>
      <c r="H5" s="369"/>
      <c r="I5" s="369"/>
      <c r="J5" s="369"/>
      <c r="K5" s="369"/>
      <c r="L5" s="369"/>
      <c r="M5" s="369"/>
      <c r="N5" s="369"/>
      <c r="O5" s="369"/>
      <c r="P5" s="369"/>
    </row>
    <row r="6" spans="2:16" x14ac:dyDescent="0.2">
      <c r="B6" s="369"/>
      <c r="C6" s="369"/>
      <c r="D6" s="369"/>
      <c r="E6" s="369"/>
      <c r="F6" s="369"/>
      <c r="G6" s="369"/>
      <c r="H6" s="369"/>
      <c r="I6" s="369"/>
      <c r="J6" s="369"/>
      <c r="K6" s="369"/>
      <c r="L6" s="369"/>
      <c r="M6" s="369"/>
      <c r="N6" s="369"/>
      <c r="O6" s="369"/>
      <c r="P6" s="369"/>
    </row>
    <row r="7" spans="2:16" x14ac:dyDescent="0.2">
      <c r="B7" s="369"/>
      <c r="C7" s="369"/>
      <c r="D7" s="369"/>
      <c r="E7" s="369"/>
      <c r="F7" s="369"/>
      <c r="G7" s="369"/>
      <c r="H7" s="369"/>
      <c r="I7" s="369"/>
      <c r="J7" s="369"/>
      <c r="K7" s="369"/>
      <c r="L7" s="369"/>
      <c r="M7" s="369"/>
      <c r="N7" s="369"/>
      <c r="O7" s="369"/>
      <c r="P7" s="369"/>
    </row>
    <row r="8" spans="2:16" x14ac:dyDescent="0.2">
      <c r="B8" s="369"/>
      <c r="C8" s="369"/>
      <c r="D8" s="369"/>
      <c r="E8" s="369"/>
      <c r="F8" s="369"/>
      <c r="G8" s="369"/>
      <c r="H8" s="369"/>
      <c r="I8" s="369"/>
      <c r="J8" s="369"/>
      <c r="K8" s="369"/>
      <c r="L8" s="369"/>
      <c r="M8" s="369"/>
      <c r="N8" s="369"/>
      <c r="O8" s="369"/>
      <c r="P8" s="369"/>
    </row>
    <row r="9" spans="2:16" x14ac:dyDescent="0.2">
      <c r="B9" s="369"/>
      <c r="C9" s="369"/>
      <c r="D9" s="369"/>
      <c r="E9" s="369"/>
      <c r="F9" s="369"/>
      <c r="G9" s="369"/>
      <c r="H9" s="369"/>
      <c r="I9" s="369"/>
      <c r="J9" s="369"/>
      <c r="K9" s="369"/>
      <c r="L9" s="369"/>
      <c r="M9" s="369"/>
      <c r="N9" s="369"/>
      <c r="O9" s="369"/>
      <c r="P9" s="369"/>
    </row>
    <row r="10" spans="2:16" x14ac:dyDescent="0.2">
      <c r="B10" s="369"/>
      <c r="C10" s="369"/>
      <c r="D10" s="369"/>
      <c r="E10" s="369"/>
      <c r="F10" s="369"/>
      <c r="G10" s="369"/>
      <c r="H10" s="369"/>
      <c r="I10" s="369"/>
      <c r="J10" s="369"/>
      <c r="K10" s="369"/>
      <c r="L10" s="369"/>
      <c r="M10" s="369"/>
      <c r="N10" s="369"/>
      <c r="O10" s="369"/>
      <c r="P10" s="369"/>
    </row>
    <row r="11" spans="2:16" x14ac:dyDescent="0.2">
      <c r="B11" s="215"/>
      <c r="C11" s="215"/>
      <c r="D11" s="215"/>
      <c r="E11" s="215"/>
      <c r="F11" s="215"/>
      <c r="G11" s="215"/>
      <c r="H11" s="215"/>
      <c r="I11" s="215"/>
      <c r="J11" s="215"/>
      <c r="K11" s="215"/>
      <c r="L11" s="215"/>
      <c r="M11" s="215"/>
      <c r="N11" s="215"/>
      <c r="O11" s="215"/>
      <c r="P11" s="215"/>
    </row>
    <row r="12" spans="2:16" ht="15" customHeight="1" x14ac:dyDescent="0.2">
      <c r="B12" s="371" t="s">
        <v>140</v>
      </c>
      <c r="C12" s="372"/>
      <c r="D12" s="372"/>
      <c r="E12" s="372"/>
      <c r="F12" s="372"/>
      <c r="G12" s="372"/>
      <c r="H12" s="372"/>
      <c r="I12" s="372"/>
      <c r="J12" s="372"/>
      <c r="K12" s="372"/>
      <c r="L12" s="372"/>
      <c r="M12" s="372"/>
      <c r="N12" s="372"/>
      <c r="O12" s="372"/>
      <c r="P12" s="373"/>
    </row>
    <row r="13" spans="2:16" ht="15" customHeight="1" x14ac:dyDescent="0.2">
      <c r="B13" s="374"/>
      <c r="C13" s="375"/>
      <c r="D13" s="375"/>
      <c r="E13" s="375"/>
      <c r="F13" s="375"/>
      <c r="G13" s="375"/>
      <c r="H13" s="375"/>
      <c r="I13" s="375"/>
      <c r="J13" s="375"/>
      <c r="K13" s="375"/>
      <c r="L13" s="375"/>
      <c r="M13" s="375"/>
      <c r="N13" s="375"/>
      <c r="O13" s="375"/>
      <c r="P13" s="376"/>
    </row>
    <row r="14" spans="2:16" ht="15" customHeight="1" x14ac:dyDescent="0.2">
      <c r="B14" s="369" t="s">
        <v>141</v>
      </c>
      <c r="C14" s="369"/>
      <c r="D14" s="369"/>
      <c r="E14" s="369"/>
      <c r="F14" s="369"/>
      <c r="G14" s="369"/>
      <c r="H14" s="369"/>
      <c r="I14" s="369"/>
      <c r="J14" s="369"/>
      <c r="K14" s="369"/>
      <c r="L14" s="369"/>
      <c r="M14" s="369"/>
      <c r="N14" s="369"/>
      <c r="O14" s="369"/>
      <c r="P14" s="369"/>
    </row>
    <row r="15" spans="2:16" x14ac:dyDescent="0.2">
      <c r="B15" s="369"/>
      <c r="C15" s="369"/>
      <c r="D15" s="369"/>
      <c r="E15" s="369"/>
      <c r="F15" s="369"/>
      <c r="G15" s="369"/>
      <c r="H15" s="369"/>
      <c r="I15" s="369"/>
      <c r="J15" s="369"/>
      <c r="K15" s="369"/>
      <c r="L15" s="369"/>
      <c r="M15" s="369"/>
      <c r="N15" s="369"/>
      <c r="O15" s="369"/>
      <c r="P15" s="369"/>
    </row>
    <row r="16" spans="2:16" x14ac:dyDescent="0.2">
      <c r="B16" s="369"/>
      <c r="C16" s="369"/>
      <c r="D16" s="369"/>
      <c r="E16" s="369"/>
      <c r="F16" s="369"/>
      <c r="G16" s="369"/>
      <c r="H16" s="369"/>
      <c r="I16" s="369"/>
      <c r="J16" s="369"/>
      <c r="K16" s="369"/>
      <c r="L16" s="369"/>
      <c r="M16" s="369"/>
      <c r="N16" s="369"/>
      <c r="O16" s="369"/>
      <c r="P16" s="369"/>
    </row>
    <row r="17" spans="2:16" x14ac:dyDescent="0.2">
      <c r="B17" s="369"/>
      <c r="C17" s="369"/>
      <c r="D17" s="369"/>
      <c r="E17" s="369"/>
      <c r="F17" s="369"/>
      <c r="G17" s="369"/>
      <c r="H17" s="369"/>
      <c r="I17" s="369"/>
      <c r="J17" s="369"/>
      <c r="K17" s="369"/>
      <c r="L17" s="369"/>
      <c r="M17" s="369"/>
      <c r="N17" s="369"/>
      <c r="O17" s="369"/>
      <c r="P17" s="369"/>
    </row>
    <row r="18" spans="2:16" x14ac:dyDescent="0.2">
      <c r="B18" s="369"/>
      <c r="C18" s="369"/>
      <c r="D18" s="369"/>
      <c r="E18" s="369"/>
      <c r="F18" s="369"/>
      <c r="G18" s="369"/>
      <c r="H18" s="369"/>
      <c r="I18" s="369"/>
      <c r="J18" s="369"/>
      <c r="K18" s="369"/>
      <c r="L18" s="369"/>
      <c r="M18" s="369"/>
      <c r="N18" s="369"/>
      <c r="O18" s="369"/>
      <c r="P18" s="369"/>
    </row>
    <row r="19" spans="2:16" x14ac:dyDescent="0.2">
      <c r="B19" s="369"/>
      <c r="C19" s="369"/>
      <c r="D19" s="369"/>
      <c r="E19" s="369"/>
      <c r="F19" s="369"/>
      <c r="G19" s="369"/>
      <c r="H19" s="369"/>
      <c r="I19" s="369"/>
      <c r="J19" s="369"/>
      <c r="K19" s="369"/>
      <c r="L19" s="369"/>
      <c r="M19" s="369"/>
      <c r="N19" s="369"/>
      <c r="O19" s="369"/>
      <c r="P19" s="369"/>
    </row>
    <row r="20" spans="2:16" x14ac:dyDescent="0.2">
      <c r="B20" s="215"/>
      <c r="C20" s="215"/>
      <c r="D20" s="215"/>
      <c r="E20" s="215"/>
      <c r="F20" s="215"/>
      <c r="G20" s="215"/>
      <c r="H20" s="215"/>
      <c r="I20" s="215"/>
      <c r="J20" s="215"/>
      <c r="K20" s="215"/>
      <c r="L20" s="215"/>
      <c r="M20" s="215"/>
      <c r="N20" s="215"/>
      <c r="O20" s="215"/>
      <c r="P20" s="215"/>
    </row>
    <row r="21" spans="2:16" ht="15" x14ac:dyDescent="0.25">
      <c r="B21" s="370" t="s">
        <v>243</v>
      </c>
      <c r="C21" s="370"/>
      <c r="D21" s="370"/>
      <c r="E21" s="370"/>
      <c r="F21" s="370"/>
      <c r="G21" s="370"/>
      <c r="H21" s="370"/>
      <c r="I21" s="370"/>
      <c r="J21" s="370"/>
      <c r="K21" s="370"/>
      <c r="L21" s="370"/>
      <c r="M21" s="370"/>
      <c r="N21" s="370"/>
      <c r="O21" s="370"/>
      <c r="P21" s="370"/>
    </row>
    <row r="22" spans="2:16" ht="15" customHeight="1" x14ac:dyDescent="0.2">
      <c r="B22" s="369" t="s">
        <v>244</v>
      </c>
      <c r="C22" s="369"/>
      <c r="D22" s="369"/>
      <c r="E22" s="369"/>
      <c r="F22" s="369"/>
      <c r="G22" s="369"/>
      <c r="H22" s="369"/>
      <c r="I22" s="369"/>
      <c r="J22" s="369"/>
      <c r="K22" s="369"/>
      <c r="L22" s="369"/>
      <c r="M22" s="369"/>
      <c r="N22" s="369"/>
      <c r="O22" s="369"/>
      <c r="P22" s="369"/>
    </row>
    <row r="23" spans="2:16" x14ac:dyDescent="0.2">
      <c r="B23" s="369"/>
      <c r="C23" s="369"/>
      <c r="D23" s="369"/>
      <c r="E23" s="369"/>
      <c r="F23" s="369"/>
      <c r="G23" s="369"/>
      <c r="H23" s="369"/>
      <c r="I23" s="369"/>
      <c r="J23" s="369"/>
      <c r="K23" s="369"/>
      <c r="L23" s="369"/>
      <c r="M23" s="369"/>
      <c r="N23" s="369"/>
      <c r="O23" s="369"/>
      <c r="P23" s="369"/>
    </row>
    <row r="24" spans="2:16" x14ac:dyDescent="0.2">
      <c r="B24" s="369"/>
      <c r="C24" s="369"/>
      <c r="D24" s="369"/>
      <c r="E24" s="369"/>
      <c r="F24" s="369"/>
      <c r="G24" s="369"/>
      <c r="H24" s="369"/>
      <c r="I24" s="369"/>
      <c r="J24" s="369"/>
      <c r="K24" s="369"/>
      <c r="L24" s="369"/>
      <c r="M24" s="369"/>
      <c r="N24" s="369"/>
      <c r="O24" s="369"/>
      <c r="P24" s="369"/>
    </row>
    <row r="25" spans="2:16" x14ac:dyDescent="0.2">
      <c r="B25" s="216"/>
      <c r="C25" s="216"/>
      <c r="D25" s="216"/>
      <c r="E25" s="216"/>
      <c r="F25" s="216"/>
      <c r="G25" s="216"/>
      <c r="H25" s="216"/>
      <c r="I25" s="216"/>
      <c r="J25" s="216"/>
      <c r="K25" s="216"/>
      <c r="L25" s="216"/>
      <c r="M25" s="216"/>
      <c r="N25" s="216"/>
      <c r="O25" s="216"/>
      <c r="P25" s="216"/>
    </row>
  </sheetData>
  <sheetProtection password="CC72" sheet="1" objects="1" scenarios="1"/>
  <mergeCells count="6">
    <mergeCell ref="B2:P2"/>
    <mergeCell ref="B22:P24"/>
    <mergeCell ref="B21:P21"/>
    <mergeCell ref="B3:P10"/>
    <mergeCell ref="B14:P19"/>
    <mergeCell ref="B12:P13"/>
  </mergeCells>
  <pageMargins left="0.7" right="0.7"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40"/>
  <sheetViews>
    <sheetView zoomScale="70" zoomScaleNormal="70" workbookViewId="0">
      <selection activeCell="U48" sqref="U48"/>
    </sheetView>
  </sheetViews>
  <sheetFormatPr defaultRowHeight="15" x14ac:dyDescent="0.2"/>
  <cols>
    <col min="1" max="1" width="1" style="2" customWidth="1"/>
    <col min="2" max="16384" width="9.140625" style="2"/>
  </cols>
  <sheetData>
    <row r="1" spans="2:19" ht="2.25" customHeight="1" x14ac:dyDescent="0.2"/>
    <row r="2" spans="2:19" s="4" customFormat="1" ht="15.75" x14ac:dyDescent="0.25">
      <c r="B2" s="379" t="s">
        <v>43</v>
      </c>
      <c r="C2" s="379"/>
      <c r="D2" s="379"/>
      <c r="E2" s="379"/>
      <c r="F2" s="379"/>
      <c r="G2" s="379"/>
      <c r="H2" s="379"/>
      <c r="I2" s="379"/>
      <c r="J2" s="379"/>
      <c r="K2" s="379"/>
      <c r="L2" s="379"/>
      <c r="M2" s="379"/>
      <c r="N2" s="379"/>
      <c r="O2" s="379"/>
      <c r="P2" s="379"/>
      <c r="Q2" s="379"/>
      <c r="R2" s="379"/>
      <c r="S2" s="379"/>
    </row>
    <row r="3" spans="2:19" ht="170.25" customHeight="1" x14ac:dyDescent="0.2">
      <c r="B3" s="377" t="s">
        <v>245</v>
      </c>
      <c r="C3" s="377"/>
      <c r="D3" s="377"/>
      <c r="E3" s="377"/>
      <c r="F3" s="377"/>
      <c r="G3" s="377"/>
      <c r="H3" s="377"/>
      <c r="I3" s="377"/>
      <c r="J3" s="377"/>
      <c r="K3" s="377"/>
      <c r="L3" s="377"/>
      <c r="M3" s="377"/>
      <c r="N3" s="377"/>
      <c r="O3" s="377"/>
      <c r="P3" s="377"/>
      <c r="Q3" s="377"/>
      <c r="R3" s="377"/>
      <c r="S3" s="377"/>
    </row>
    <row r="4" spans="2:19" x14ac:dyDescent="0.2">
      <c r="B4" s="377"/>
      <c r="C4" s="377"/>
      <c r="D4" s="377"/>
      <c r="E4" s="377"/>
      <c r="F4" s="377"/>
      <c r="G4" s="377"/>
      <c r="H4" s="377"/>
      <c r="I4" s="377"/>
      <c r="J4" s="377"/>
      <c r="K4" s="377"/>
      <c r="L4" s="377"/>
      <c r="M4" s="377"/>
      <c r="N4" s="377"/>
      <c r="O4" s="377"/>
      <c r="P4" s="377"/>
      <c r="Q4" s="377"/>
      <c r="R4" s="377"/>
      <c r="S4" s="377"/>
    </row>
    <row r="5" spans="2:19" x14ac:dyDescent="0.2">
      <c r="B5" s="377"/>
      <c r="C5" s="377"/>
      <c r="D5" s="377"/>
      <c r="E5" s="377"/>
      <c r="F5" s="377"/>
      <c r="G5" s="377"/>
      <c r="H5" s="377"/>
      <c r="I5" s="377"/>
      <c r="J5" s="377"/>
      <c r="K5" s="377"/>
      <c r="L5" s="377"/>
      <c r="M5" s="377"/>
      <c r="N5" s="377"/>
      <c r="O5" s="377"/>
      <c r="P5" s="377"/>
      <c r="Q5" s="377"/>
      <c r="R5" s="377"/>
      <c r="S5" s="377"/>
    </row>
    <row r="6" spans="2:19" x14ac:dyDescent="0.2">
      <c r="B6" s="377"/>
      <c r="C6" s="377"/>
      <c r="D6" s="377"/>
      <c r="E6" s="377"/>
      <c r="F6" s="377"/>
      <c r="G6" s="377"/>
      <c r="H6" s="377"/>
      <c r="I6" s="377"/>
      <c r="J6" s="377"/>
      <c r="K6" s="377"/>
      <c r="L6" s="377"/>
      <c r="M6" s="377"/>
      <c r="N6" s="377"/>
      <c r="O6" s="377"/>
      <c r="P6" s="377"/>
      <c r="Q6" s="377"/>
      <c r="R6" s="377"/>
      <c r="S6" s="377"/>
    </row>
    <row r="7" spans="2:19" x14ac:dyDescent="0.2">
      <c r="B7" s="377"/>
      <c r="C7" s="377"/>
      <c r="D7" s="377"/>
      <c r="E7" s="377"/>
      <c r="F7" s="377"/>
      <c r="G7" s="377"/>
      <c r="H7" s="377"/>
      <c r="I7" s="377"/>
      <c r="J7" s="377"/>
      <c r="K7" s="377"/>
      <c r="L7" s="377"/>
      <c r="M7" s="377"/>
      <c r="N7" s="377"/>
      <c r="O7" s="377"/>
      <c r="P7" s="377"/>
      <c r="Q7" s="377"/>
      <c r="R7" s="377"/>
      <c r="S7" s="377"/>
    </row>
    <row r="8" spans="2:19" x14ac:dyDescent="0.2">
      <c r="B8" s="44"/>
    </row>
    <row r="9" spans="2:19" s="4" customFormat="1" ht="15.75" x14ac:dyDescent="0.25">
      <c r="B9" s="379" t="s">
        <v>149</v>
      </c>
      <c r="C9" s="379"/>
      <c r="D9" s="379"/>
      <c r="E9" s="379"/>
      <c r="F9" s="379"/>
      <c r="G9" s="379"/>
      <c r="H9" s="379"/>
      <c r="I9" s="379"/>
      <c r="J9" s="379"/>
      <c r="K9" s="379"/>
      <c r="L9" s="379"/>
      <c r="M9" s="379"/>
      <c r="N9" s="379"/>
      <c r="O9" s="379"/>
      <c r="P9" s="379"/>
      <c r="Q9" s="379"/>
      <c r="R9" s="379"/>
      <c r="S9" s="379"/>
    </row>
    <row r="10" spans="2:19" ht="60.75" customHeight="1" x14ac:dyDescent="0.2">
      <c r="B10" s="380" t="s">
        <v>150</v>
      </c>
      <c r="C10" s="380"/>
      <c r="D10" s="380"/>
      <c r="E10" s="380"/>
      <c r="F10" s="380"/>
      <c r="G10" s="380"/>
      <c r="H10" s="380"/>
      <c r="I10" s="380"/>
      <c r="J10" s="380"/>
      <c r="K10" s="380"/>
      <c r="L10" s="380"/>
      <c r="M10" s="380"/>
      <c r="N10" s="380"/>
      <c r="O10" s="380"/>
      <c r="P10" s="380"/>
      <c r="Q10" s="380"/>
      <c r="R10" s="380"/>
      <c r="S10" s="380"/>
    </row>
    <row r="11" spans="2:19" x14ac:dyDescent="0.2">
      <c r="B11" s="44"/>
    </row>
    <row r="12" spans="2:19" s="4" customFormat="1" ht="15.75" x14ac:dyDescent="0.25">
      <c r="B12" s="379" t="s">
        <v>46</v>
      </c>
      <c r="C12" s="379"/>
      <c r="D12" s="379"/>
      <c r="E12" s="379"/>
      <c r="F12" s="379"/>
      <c r="G12" s="379"/>
      <c r="H12" s="379"/>
      <c r="I12" s="379"/>
      <c r="J12" s="379"/>
      <c r="K12" s="379"/>
      <c r="L12" s="379"/>
      <c r="M12" s="379"/>
      <c r="N12" s="379"/>
      <c r="O12" s="379"/>
      <c r="P12" s="379"/>
      <c r="Q12" s="379"/>
      <c r="R12" s="379"/>
      <c r="S12" s="379"/>
    </row>
    <row r="13" spans="2:19" ht="75.75" customHeight="1" x14ac:dyDescent="0.2">
      <c r="B13" s="380" t="s">
        <v>143</v>
      </c>
      <c r="C13" s="380"/>
      <c r="D13" s="380"/>
      <c r="E13" s="380"/>
      <c r="F13" s="380"/>
      <c r="G13" s="380"/>
      <c r="H13" s="380"/>
      <c r="I13" s="380"/>
      <c r="J13" s="380"/>
      <c r="K13" s="380"/>
      <c r="L13" s="380"/>
      <c r="M13" s="380"/>
      <c r="N13" s="380"/>
      <c r="O13" s="380"/>
      <c r="P13" s="380"/>
      <c r="Q13" s="380"/>
      <c r="R13" s="380"/>
      <c r="S13" s="380"/>
    </row>
    <row r="14" spans="2:19" x14ac:dyDescent="0.2">
      <c r="B14" s="44"/>
    </row>
    <row r="15" spans="2:19" s="4" customFormat="1" ht="15.75" x14ac:dyDescent="0.25">
      <c r="B15" s="379" t="s">
        <v>151</v>
      </c>
      <c r="C15" s="379"/>
      <c r="D15" s="379"/>
      <c r="E15" s="379"/>
      <c r="F15" s="379"/>
      <c r="G15" s="379"/>
      <c r="H15" s="379"/>
      <c r="I15" s="379"/>
      <c r="J15" s="379"/>
      <c r="K15" s="379"/>
      <c r="L15" s="379"/>
      <c r="M15" s="379"/>
      <c r="N15" s="379"/>
      <c r="O15" s="379"/>
      <c r="P15" s="379"/>
      <c r="Q15" s="379"/>
      <c r="R15" s="379"/>
      <c r="S15" s="379"/>
    </row>
    <row r="16" spans="2:19" ht="108.75" customHeight="1" x14ac:dyDescent="0.2">
      <c r="B16" s="380" t="s">
        <v>152</v>
      </c>
      <c r="C16" s="380"/>
      <c r="D16" s="380"/>
      <c r="E16" s="380"/>
      <c r="F16" s="380"/>
      <c r="G16" s="380"/>
      <c r="H16" s="380"/>
      <c r="I16" s="380"/>
      <c r="J16" s="380"/>
      <c r="K16" s="380"/>
      <c r="L16" s="380"/>
      <c r="M16" s="380"/>
      <c r="N16" s="380"/>
      <c r="O16" s="380"/>
      <c r="P16" s="380"/>
      <c r="Q16" s="380"/>
      <c r="R16" s="380"/>
      <c r="S16" s="380"/>
    </row>
    <row r="17" spans="2:19" x14ac:dyDescent="0.2">
      <c r="B17" s="44"/>
    </row>
    <row r="18" spans="2:19" s="4" customFormat="1" ht="15.75" x14ac:dyDescent="0.25">
      <c r="B18" s="378" t="s">
        <v>144</v>
      </c>
      <c r="C18" s="378"/>
      <c r="D18" s="378"/>
      <c r="E18" s="378"/>
      <c r="F18" s="378"/>
      <c r="G18" s="378"/>
      <c r="H18" s="378"/>
      <c r="I18" s="378"/>
      <c r="J18" s="378"/>
      <c r="K18" s="378"/>
      <c r="L18" s="378"/>
      <c r="M18" s="378"/>
      <c r="N18" s="378"/>
      <c r="O18" s="378"/>
      <c r="P18" s="378"/>
      <c r="Q18" s="378"/>
      <c r="R18" s="378"/>
      <c r="S18" s="378"/>
    </row>
    <row r="19" spans="2:19" ht="83.25" customHeight="1" x14ac:dyDescent="0.2">
      <c r="B19" s="380" t="s">
        <v>246</v>
      </c>
      <c r="C19" s="380"/>
      <c r="D19" s="380"/>
      <c r="E19" s="380"/>
      <c r="F19" s="380"/>
      <c r="G19" s="380"/>
      <c r="H19" s="380"/>
      <c r="I19" s="380"/>
      <c r="J19" s="380"/>
      <c r="K19" s="380"/>
      <c r="L19" s="380"/>
      <c r="M19" s="380"/>
      <c r="N19" s="380"/>
      <c r="O19" s="380"/>
      <c r="P19" s="380"/>
      <c r="Q19" s="380"/>
      <c r="R19" s="380"/>
      <c r="S19" s="380"/>
    </row>
    <row r="20" spans="2:19" x14ac:dyDescent="0.2">
      <c r="B20" s="217"/>
    </row>
    <row r="21" spans="2:19" ht="15.75" x14ac:dyDescent="0.2">
      <c r="B21" s="382" t="s">
        <v>199</v>
      </c>
      <c r="C21" s="382"/>
      <c r="D21" s="382"/>
      <c r="E21" s="382"/>
      <c r="F21" s="382"/>
      <c r="G21" s="382"/>
      <c r="H21" s="382"/>
      <c r="I21" s="382"/>
      <c r="J21" s="382"/>
      <c r="K21" s="382"/>
      <c r="L21" s="382"/>
      <c r="M21" s="382"/>
      <c r="N21" s="382"/>
      <c r="O21" s="382"/>
      <c r="P21" s="382"/>
      <c r="Q21" s="382"/>
      <c r="R21" s="382"/>
      <c r="S21" s="382"/>
    </row>
    <row r="22" spans="2:19" s="4" customFormat="1" ht="219.75" customHeight="1" x14ac:dyDescent="0.25">
      <c r="B22" s="381" t="s">
        <v>247</v>
      </c>
      <c r="C22" s="381"/>
      <c r="D22" s="381"/>
      <c r="E22" s="381"/>
      <c r="F22" s="381"/>
      <c r="G22" s="381"/>
      <c r="H22" s="381"/>
      <c r="I22" s="381"/>
      <c r="J22" s="381"/>
      <c r="K22" s="381"/>
      <c r="L22" s="381"/>
      <c r="M22" s="381"/>
      <c r="N22" s="381"/>
      <c r="O22" s="381"/>
      <c r="P22" s="381"/>
      <c r="Q22" s="381"/>
      <c r="R22" s="381"/>
      <c r="S22" s="381"/>
    </row>
    <row r="23" spans="2:19" x14ac:dyDescent="0.2">
      <c r="B23" s="217"/>
    </row>
    <row r="24" spans="2:19" ht="15.75" x14ac:dyDescent="0.2">
      <c r="B24" s="379" t="s">
        <v>145</v>
      </c>
      <c r="C24" s="379"/>
      <c r="D24" s="379"/>
      <c r="E24" s="379"/>
      <c r="F24" s="379"/>
      <c r="G24" s="379"/>
      <c r="H24" s="379"/>
      <c r="I24" s="379"/>
      <c r="J24" s="379"/>
      <c r="K24" s="379"/>
      <c r="L24" s="379"/>
      <c r="M24" s="379"/>
      <c r="N24" s="379"/>
      <c r="O24" s="379"/>
      <c r="P24" s="379"/>
      <c r="Q24" s="379"/>
      <c r="R24" s="379"/>
      <c r="S24" s="379"/>
    </row>
    <row r="25" spans="2:19" ht="105" customHeight="1" x14ac:dyDescent="0.2">
      <c r="B25" s="377" t="s">
        <v>248</v>
      </c>
      <c r="C25" s="377"/>
      <c r="D25" s="377"/>
      <c r="E25" s="377"/>
      <c r="F25" s="377"/>
      <c r="G25" s="377"/>
      <c r="H25" s="377"/>
      <c r="I25" s="377"/>
      <c r="J25" s="377"/>
      <c r="K25" s="377"/>
      <c r="L25" s="377"/>
      <c r="M25" s="377"/>
      <c r="N25" s="377"/>
      <c r="O25" s="377"/>
      <c r="P25" s="377"/>
      <c r="Q25" s="377"/>
      <c r="R25" s="377"/>
      <c r="S25" s="377"/>
    </row>
    <row r="26" spans="2:19" x14ac:dyDescent="0.2">
      <c r="B26" s="377"/>
      <c r="C26" s="377"/>
      <c r="D26" s="377"/>
      <c r="E26" s="377"/>
      <c r="F26" s="377"/>
      <c r="G26" s="377"/>
      <c r="H26" s="377"/>
      <c r="I26" s="377"/>
      <c r="J26" s="377"/>
      <c r="K26" s="377"/>
      <c r="L26" s="377"/>
      <c r="M26" s="377"/>
      <c r="N26" s="377"/>
      <c r="O26" s="377"/>
      <c r="P26" s="377"/>
      <c r="Q26" s="377"/>
      <c r="R26" s="377"/>
      <c r="S26" s="377"/>
    </row>
    <row r="27" spans="2:19" x14ac:dyDescent="0.2">
      <c r="B27" s="377"/>
      <c r="C27" s="377"/>
      <c r="D27" s="377"/>
      <c r="E27" s="377"/>
      <c r="F27" s="377"/>
      <c r="G27" s="377"/>
      <c r="H27" s="377"/>
      <c r="I27" s="377"/>
      <c r="J27" s="377"/>
      <c r="K27" s="377"/>
      <c r="L27" s="377"/>
      <c r="M27" s="377"/>
      <c r="N27" s="377"/>
      <c r="O27" s="377"/>
      <c r="P27" s="377"/>
      <c r="Q27" s="377"/>
      <c r="R27" s="377"/>
      <c r="S27" s="377"/>
    </row>
    <row r="28" spans="2:19" x14ac:dyDescent="0.2">
      <c r="B28" s="377"/>
      <c r="C28" s="377"/>
      <c r="D28" s="377"/>
      <c r="E28" s="377"/>
      <c r="F28" s="377"/>
      <c r="G28" s="377"/>
      <c r="H28" s="377"/>
      <c r="I28" s="377"/>
      <c r="J28" s="377"/>
      <c r="K28" s="377"/>
      <c r="L28" s="377"/>
      <c r="M28" s="377"/>
      <c r="N28" s="377"/>
      <c r="O28" s="377"/>
      <c r="P28" s="377"/>
      <c r="Q28" s="377"/>
      <c r="R28" s="377"/>
      <c r="S28" s="377"/>
    </row>
    <row r="29" spans="2:19" s="4" customFormat="1" ht="15.75" x14ac:dyDescent="0.25">
      <c r="B29" s="377"/>
      <c r="C29" s="377"/>
      <c r="D29" s="377"/>
      <c r="E29" s="377"/>
      <c r="F29" s="377"/>
      <c r="G29" s="377"/>
      <c r="H29" s="377"/>
      <c r="I29" s="377"/>
      <c r="J29" s="377"/>
      <c r="K29" s="377"/>
      <c r="L29" s="377"/>
      <c r="M29" s="377"/>
      <c r="N29" s="377"/>
      <c r="O29" s="377"/>
      <c r="P29" s="377"/>
      <c r="Q29" s="377"/>
      <c r="R29" s="377"/>
      <c r="S29" s="377"/>
    </row>
    <row r="30" spans="2:19" x14ac:dyDescent="0.2">
      <c r="B30" s="377"/>
      <c r="C30" s="377"/>
      <c r="D30" s="377"/>
      <c r="E30" s="377"/>
      <c r="F30" s="377"/>
      <c r="G30" s="377"/>
      <c r="H30" s="377"/>
      <c r="I30" s="377"/>
      <c r="J30" s="377"/>
      <c r="K30" s="377"/>
      <c r="L30" s="377"/>
      <c r="M30" s="377"/>
      <c r="N30" s="377"/>
      <c r="O30" s="377"/>
      <c r="P30" s="377"/>
      <c r="Q30" s="377"/>
      <c r="R30" s="377"/>
      <c r="S30" s="377"/>
    </row>
    <row r="31" spans="2:19" x14ac:dyDescent="0.2">
      <c r="B31" s="377"/>
      <c r="C31" s="377"/>
      <c r="D31" s="377"/>
      <c r="E31" s="377"/>
      <c r="F31" s="377"/>
      <c r="G31" s="377"/>
      <c r="H31" s="377"/>
      <c r="I31" s="377"/>
      <c r="J31" s="377"/>
      <c r="K31" s="377"/>
      <c r="L31" s="377"/>
      <c r="M31" s="377"/>
      <c r="N31" s="377"/>
      <c r="O31" s="377"/>
      <c r="P31" s="377"/>
      <c r="Q31" s="377"/>
      <c r="R31" s="377"/>
      <c r="S31" s="377"/>
    </row>
    <row r="32" spans="2:19" s="4" customFormat="1" ht="15.75" x14ac:dyDescent="0.25">
      <c r="B32" s="44"/>
      <c r="C32" s="2"/>
    </row>
    <row r="33" spans="2:19" ht="15.75" x14ac:dyDescent="0.2">
      <c r="B33" s="379" t="s">
        <v>94</v>
      </c>
      <c r="C33" s="379"/>
      <c r="D33" s="379"/>
      <c r="E33" s="379"/>
      <c r="F33" s="379"/>
      <c r="G33" s="379"/>
      <c r="H33" s="379"/>
      <c r="I33" s="379"/>
      <c r="J33" s="379"/>
      <c r="K33" s="379"/>
      <c r="L33" s="379"/>
      <c r="M33" s="379"/>
      <c r="N33" s="379"/>
      <c r="O33" s="379"/>
      <c r="P33" s="379"/>
      <c r="Q33" s="379"/>
      <c r="R33" s="379"/>
      <c r="S33" s="379"/>
    </row>
    <row r="34" spans="2:19" ht="84.75" customHeight="1" x14ac:dyDescent="0.2">
      <c r="B34" s="377" t="s">
        <v>146</v>
      </c>
      <c r="C34" s="377"/>
      <c r="D34" s="377"/>
      <c r="E34" s="377"/>
      <c r="F34" s="377"/>
      <c r="G34" s="377"/>
      <c r="H34" s="377"/>
      <c r="I34" s="377"/>
      <c r="J34" s="377"/>
      <c r="K34" s="377"/>
      <c r="L34" s="377"/>
      <c r="M34" s="377"/>
      <c r="N34" s="377"/>
      <c r="O34" s="377"/>
      <c r="P34" s="377"/>
      <c r="Q34" s="377"/>
      <c r="R34" s="377"/>
      <c r="S34" s="377"/>
    </row>
    <row r="35" spans="2:19" x14ac:dyDescent="0.2">
      <c r="B35" s="44"/>
    </row>
    <row r="36" spans="2:19" ht="15.75" x14ac:dyDescent="0.2">
      <c r="B36" s="378" t="s">
        <v>147</v>
      </c>
      <c r="C36" s="378"/>
      <c r="D36" s="378"/>
      <c r="E36" s="378"/>
      <c r="F36" s="378"/>
      <c r="G36" s="378"/>
      <c r="H36" s="378"/>
      <c r="I36" s="378"/>
      <c r="J36" s="378"/>
      <c r="K36" s="378"/>
      <c r="L36" s="378"/>
      <c r="M36" s="378"/>
      <c r="N36" s="378"/>
      <c r="O36" s="378"/>
      <c r="P36" s="378"/>
      <c r="Q36" s="378"/>
      <c r="R36" s="378"/>
      <c r="S36" s="378"/>
    </row>
    <row r="37" spans="2:19" ht="206.25" customHeight="1" x14ac:dyDescent="0.2">
      <c r="B37" s="377" t="s">
        <v>249</v>
      </c>
      <c r="C37" s="377"/>
      <c r="D37" s="377"/>
      <c r="E37" s="377"/>
      <c r="F37" s="377"/>
      <c r="G37" s="377"/>
      <c r="H37" s="377"/>
      <c r="I37" s="377"/>
      <c r="J37" s="377"/>
      <c r="K37" s="377"/>
      <c r="L37" s="377"/>
      <c r="M37" s="377"/>
      <c r="N37" s="377"/>
      <c r="O37" s="377"/>
      <c r="P37" s="377"/>
      <c r="Q37" s="377"/>
      <c r="R37" s="377"/>
      <c r="S37" s="377"/>
    </row>
    <row r="38" spans="2:19" x14ac:dyDescent="0.2">
      <c r="B38" s="217"/>
    </row>
    <row r="39" spans="2:19" ht="15.75" x14ac:dyDescent="0.2">
      <c r="B39" s="378" t="s">
        <v>148</v>
      </c>
      <c r="C39" s="378"/>
      <c r="D39" s="378"/>
      <c r="E39" s="378"/>
      <c r="F39" s="378"/>
      <c r="G39" s="378"/>
      <c r="H39" s="378"/>
      <c r="I39" s="378"/>
      <c r="J39" s="378"/>
      <c r="K39" s="378"/>
      <c r="L39" s="378"/>
      <c r="M39" s="378"/>
      <c r="N39" s="378"/>
      <c r="O39" s="378"/>
      <c r="P39" s="378"/>
      <c r="Q39" s="378"/>
      <c r="R39" s="378"/>
      <c r="S39" s="378"/>
    </row>
    <row r="40" spans="2:19" ht="86.25" customHeight="1" x14ac:dyDescent="0.2">
      <c r="B40" s="377" t="s">
        <v>250</v>
      </c>
      <c r="C40" s="377"/>
      <c r="D40" s="377"/>
      <c r="E40" s="377"/>
      <c r="F40" s="377"/>
      <c r="G40" s="377"/>
      <c r="H40" s="377"/>
      <c r="I40" s="377"/>
      <c r="J40" s="377"/>
      <c r="K40" s="377"/>
      <c r="L40" s="377"/>
      <c r="M40" s="377"/>
      <c r="N40" s="377"/>
      <c r="O40" s="377"/>
      <c r="P40" s="377"/>
      <c r="Q40" s="377"/>
      <c r="R40" s="377"/>
      <c r="S40" s="377"/>
    </row>
  </sheetData>
  <sheetProtection password="CC72" sheet="1" objects="1" scenarios="1"/>
  <mergeCells count="20">
    <mergeCell ref="B3:S7"/>
    <mergeCell ref="B2:S2"/>
    <mergeCell ref="B10:S10"/>
    <mergeCell ref="B9:S9"/>
    <mergeCell ref="B13:S13"/>
    <mergeCell ref="B12:S12"/>
    <mergeCell ref="B16:S16"/>
    <mergeCell ref="B15:S15"/>
    <mergeCell ref="B19:S19"/>
    <mergeCell ref="B18:S18"/>
    <mergeCell ref="B22:S22"/>
    <mergeCell ref="B21:S21"/>
    <mergeCell ref="B40:S40"/>
    <mergeCell ref="B39:S39"/>
    <mergeCell ref="B25:S31"/>
    <mergeCell ref="B24:S24"/>
    <mergeCell ref="B34:S34"/>
    <mergeCell ref="B33:S33"/>
    <mergeCell ref="B37:S37"/>
    <mergeCell ref="B36:S3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4" sqref="J4:J5"/>
    </sheetView>
  </sheetViews>
  <sheetFormatPr defaultRowHeight="15" x14ac:dyDescent="0.25"/>
  <sheetData>
    <row r="1" spans="1:10" x14ac:dyDescent="0.25">
      <c r="A1" t="s">
        <v>74</v>
      </c>
    </row>
    <row r="2" spans="1:10" x14ac:dyDescent="0.25">
      <c r="A2" t="s">
        <v>75</v>
      </c>
      <c r="J2" t="s">
        <v>85</v>
      </c>
    </row>
    <row r="3" spans="1:10" x14ac:dyDescent="0.25">
      <c r="A3" t="s">
        <v>76</v>
      </c>
    </row>
    <row r="5" spans="1:10" x14ac:dyDescent="0.25">
      <c r="A5" t="s">
        <v>77</v>
      </c>
    </row>
    <row r="6" spans="1:10" x14ac:dyDescent="0.25">
      <c r="A6" t="s">
        <v>78</v>
      </c>
    </row>
    <row r="7" spans="1:10" x14ac:dyDescent="0.25">
      <c r="A7" t="s">
        <v>79</v>
      </c>
    </row>
    <row r="8" spans="1:10" x14ac:dyDescent="0.25">
      <c r="A8" t="s">
        <v>80</v>
      </c>
    </row>
    <row r="9" spans="1:10" x14ac:dyDescent="0.25">
      <c r="A9" t="s">
        <v>86</v>
      </c>
    </row>
    <row r="10" spans="1:10" x14ac:dyDescent="0.25">
      <c r="A10" t="s">
        <v>81</v>
      </c>
    </row>
    <row r="11" spans="1:10" x14ac:dyDescent="0.25">
      <c r="A11" t="s">
        <v>82</v>
      </c>
    </row>
    <row r="12" spans="1:10" x14ac:dyDescent="0.25">
      <c r="A12" t="s">
        <v>83</v>
      </c>
    </row>
    <row r="13" spans="1:10" x14ac:dyDescent="0.25">
      <c r="A13" t="s">
        <v>84</v>
      </c>
    </row>
    <row r="14" spans="1:10" x14ac:dyDescent="0.25">
      <c r="A14" t="s">
        <v>97</v>
      </c>
    </row>
    <row r="15" spans="1:10" x14ac:dyDescent="0.25">
      <c r="A15" t="s">
        <v>98</v>
      </c>
    </row>
    <row r="16" spans="1:10" x14ac:dyDescent="0.25">
      <c r="A16"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Q42"/>
  <sheetViews>
    <sheetView showGridLines="0" zoomScale="70" zoomScaleNormal="70" workbookViewId="0">
      <selection activeCell="D8" sqref="D8"/>
    </sheetView>
  </sheetViews>
  <sheetFormatPr defaultRowHeight="15" x14ac:dyDescent="0.2"/>
  <cols>
    <col min="1" max="1" width="2.7109375" style="2" customWidth="1"/>
    <col min="2" max="2" width="13.7109375" style="2" customWidth="1"/>
    <col min="3" max="3" width="33.28515625" style="2" bestFit="1" customWidth="1"/>
    <col min="4" max="4" width="29.42578125" style="2" customWidth="1"/>
    <col min="5" max="5" width="17.85546875" style="2" bestFit="1" customWidth="1"/>
    <col min="6" max="6" width="20.5703125" style="2" bestFit="1" customWidth="1"/>
    <col min="7" max="7" width="21.5703125" style="2" customWidth="1"/>
    <col min="8" max="8" width="23.85546875" style="2" customWidth="1"/>
    <col min="9" max="9" width="24.140625" style="2" customWidth="1"/>
    <col min="10" max="10" width="9.140625" style="2"/>
    <col min="11" max="11" width="16.28515625" style="2" customWidth="1"/>
    <col min="12" max="14" width="9.140625" style="2"/>
    <col min="15" max="16" width="10.42578125" style="2" hidden="1" customWidth="1"/>
    <col min="17" max="17" width="9.140625" style="2" hidden="1" customWidth="1"/>
    <col min="18" max="16384" width="9.140625" style="2"/>
  </cols>
  <sheetData>
    <row r="2" spans="2:9" ht="16.5" x14ac:dyDescent="0.25">
      <c r="B2" s="272" t="s">
        <v>155</v>
      </c>
      <c r="C2" s="273"/>
      <c r="D2" s="273"/>
      <c r="E2" s="273"/>
      <c r="F2" s="273"/>
      <c r="G2" s="273"/>
      <c r="H2" s="273"/>
      <c r="I2" s="274"/>
    </row>
    <row r="3" spans="2:9" s="1" customFormat="1" ht="18.75" x14ac:dyDescent="0.3">
      <c r="B3" s="117"/>
      <c r="C3" s="117"/>
      <c r="D3" s="117"/>
      <c r="E3" s="117"/>
      <c r="F3" s="117"/>
      <c r="G3" s="117"/>
      <c r="H3" s="117"/>
      <c r="I3" s="117"/>
    </row>
    <row r="4" spans="2:9" x14ac:dyDescent="0.2">
      <c r="B4" s="275" t="s">
        <v>195</v>
      </c>
      <c r="C4" s="275"/>
      <c r="D4" s="275"/>
      <c r="E4" s="275"/>
      <c r="F4" s="275"/>
      <c r="G4" s="275"/>
      <c r="H4" s="275"/>
      <c r="I4" s="275"/>
    </row>
    <row r="5" spans="2:9" x14ac:dyDescent="0.2">
      <c r="B5" s="275"/>
      <c r="C5" s="275"/>
      <c r="D5" s="275"/>
      <c r="E5" s="275"/>
      <c r="F5" s="275"/>
      <c r="G5" s="275"/>
      <c r="H5" s="275"/>
      <c r="I5" s="275"/>
    </row>
    <row r="6" spans="2:9" x14ac:dyDescent="0.2">
      <c r="B6" s="275"/>
      <c r="C6" s="275"/>
      <c r="D6" s="275"/>
      <c r="E6" s="275"/>
      <c r="F6" s="275"/>
      <c r="G6" s="275"/>
      <c r="H6" s="275"/>
      <c r="I6" s="275"/>
    </row>
    <row r="7" spans="2:9" s="5" customFormat="1" ht="15.75" x14ac:dyDescent="0.25">
      <c r="B7" s="75"/>
      <c r="C7" s="75"/>
      <c r="D7" s="75"/>
      <c r="E7" s="75"/>
    </row>
    <row r="8" spans="2:9" ht="15.75" x14ac:dyDescent="0.25">
      <c r="B8" s="39" t="s">
        <v>28</v>
      </c>
      <c r="C8" s="47" t="s">
        <v>91</v>
      </c>
      <c r="D8" s="258" t="str">
        <f>CONCATENATE("ARPA-E"," ",'1. Set Up'!D17)</f>
        <v xml:space="preserve">ARPA-E </v>
      </c>
      <c r="F8" s="39" t="s">
        <v>113</v>
      </c>
      <c r="G8" s="31">
        <f>10-COUNTBLANK($D$8:$D$17)</f>
        <v>1</v>
      </c>
    </row>
    <row r="9" spans="2:9" x14ac:dyDescent="0.2">
      <c r="D9" s="259"/>
    </row>
    <row r="10" spans="2:9" x14ac:dyDescent="0.2">
      <c r="D10" s="259"/>
    </row>
    <row r="11" spans="2:9" x14ac:dyDescent="0.2">
      <c r="D11" s="259"/>
    </row>
    <row r="12" spans="2:9" x14ac:dyDescent="0.2">
      <c r="D12" s="259"/>
    </row>
    <row r="13" spans="2:9" x14ac:dyDescent="0.2">
      <c r="D13" s="259"/>
    </row>
    <row r="14" spans="2:9" x14ac:dyDescent="0.2">
      <c r="D14" s="259"/>
    </row>
    <row r="15" spans="2:9" x14ac:dyDescent="0.2">
      <c r="D15" s="259"/>
    </row>
    <row r="16" spans="2:9" x14ac:dyDescent="0.2">
      <c r="D16" s="259"/>
    </row>
    <row r="17" spans="2:17" x14ac:dyDescent="0.2">
      <c r="D17" s="259"/>
    </row>
    <row r="18" spans="2:17" x14ac:dyDescent="0.2">
      <c r="D18" s="48"/>
    </row>
    <row r="19" spans="2:17" ht="15.75" x14ac:dyDescent="0.25">
      <c r="B19" s="39" t="s">
        <v>29</v>
      </c>
      <c r="C19" s="276" t="s">
        <v>214</v>
      </c>
      <c r="D19" s="276"/>
    </row>
    <row r="20" spans="2:17" ht="63" x14ac:dyDescent="0.2">
      <c r="C20" s="14" t="s">
        <v>35</v>
      </c>
      <c r="D20" s="20" t="s">
        <v>36</v>
      </c>
      <c r="E20" s="15" t="s">
        <v>37</v>
      </c>
      <c r="F20" s="20" t="s">
        <v>38</v>
      </c>
      <c r="G20" s="20" t="s">
        <v>39</v>
      </c>
      <c r="H20" s="20" t="s">
        <v>40</v>
      </c>
      <c r="I20" s="20" t="s">
        <v>196</v>
      </c>
      <c r="O20" s="2">
        <f>COUNTIF(O21:O30,"no")</f>
        <v>1</v>
      </c>
      <c r="P20" s="2">
        <f>COUNTIF(P21:P30,"yes")</f>
        <v>1</v>
      </c>
      <c r="Q20" s="2">
        <f>COUNTIF(Q21:Q30,"no")</f>
        <v>1</v>
      </c>
    </row>
    <row r="21" spans="2:17" ht="15.75" x14ac:dyDescent="0.25">
      <c r="C21" s="30" t="str">
        <f>IF(D8&lt;&gt;"",D8,"")</f>
        <v xml:space="preserve">ARPA-E </v>
      </c>
      <c r="D21" s="223"/>
      <c r="E21" s="224"/>
      <c r="F21" s="223"/>
      <c r="G21" s="223"/>
      <c r="H21" s="223"/>
      <c r="I21" s="223"/>
      <c r="K21" s="167"/>
      <c r="L21" s="2" t="s">
        <v>114</v>
      </c>
      <c r="O21" s="2" t="str">
        <f>IF(AND($C21&lt;&gt;"",D21=""),"no","yes")</f>
        <v>no</v>
      </c>
      <c r="P21" s="2" t="str">
        <f>IF(AND($C21&lt;&gt;"",E21=""),"yes","no")</f>
        <v>yes</v>
      </c>
      <c r="Q21" s="2" t="str">
        <f t="shared" ref="Q21:Q30" si="0">IF(AND($C21&lt;&gt;"",F21=""),"no","yes")</f>
        <v>no</v>
      </c>
    </row>
    <row r="22" spans="2:17" x14ac:dyDescent="0.2">
      <c r="C22" s="30" t="str">
        <f t="shared" ref="C22:C30" si="1">IF(D9&lt;&gt;"",D9,"")</f>
        <v/>
      </c>
      <c r="D22" s="223"/>
      <c r="E22" s="224"/>
      <c r="F22" s="223"/>
      <c r="G22" s="223"/>
      <c r="H22" s="223"/>
      <c r="I22" s="223"/>
      <c r="K22" s="7"/>
      <c r="L22" s="2" t="s">
        <v>73</v>
      </c>
      <c r="O22" s="2" t="str">
        <f t="shared" ref="O22:O30" si="2">IF(AND($C22&lt;&gt;"",D22=""),"no","yes")</f>
        <v>yes</v>
      </c>
      <c r="P22" s="2" t="str">
        <f t="shared" ref="P22:P30" si="3">IF(AND($C22&lt;&gt;"",E22=""),"yes","no")</f>
        <v>no</v>
      </c>
      <c r="Q22" s="2" t="str">
        <f t="shared" si="0"/>
        <v>yes</v>
      </c>
    </row>
    <row r="23" spans="2:17" x14ac:dyDescent="0.2">
      <c r="C23" s="30" t="str">
        <f t="shared" si="1"/>
        <v/>
      </c>
      <c r="D23" s="223"/>
      <c r="E23" s="224"/>
      <c r="F23" s="223"/>
      <c r="G23" s="223"/>
      <c r="H23" s="223"/>
      <c r="I23" s="223"/>
      <c r="K23" s="5"/>
      <c r="O23" s="2" t="str">
        <f t="shared" si="2"/>
        <v>yes</v>
      </c>
      <c r="P23" s="2" t="str">
        <f t="shared" si="3"/>
        <v>no</v>
      </c>
      <c r="Q23" s="2" t="str">
        <f t="shared" si="0"/>
        <v>yes</v>
      </c>
    </row>
    <row r="24" spans="2:17" x14ac:dyDescent="0.2">
      <c r="C24" s="30" t="str">
        <f t="shared" si="1"/>
        <v/>
      </c>
      <c r="D24" s="223"/>
      <c r="E24" s="224"/>
      <c r="F24" s="223"/>
      <c r="G24" s="223"/>
      <c r="H24" s="223"/>
      <c r="I24" s="223"/>
      <c r="K24" s="5"/>
      <c r="O24" s="2" t="str">
        <f t="shared" si="2"/>
        <v>yes</v>
      </c>
      <c r="P24" s="2" t="str">
        <f t="shared" si="3"/>
        <v>no</v>
      </c>
      <c r="Q24" s="2" t="str">
        <f t="shared" si="0"/>
        <v>yes</v>
      </c>
    </row>
    <row r="25" spans="2:17" x14ac:dyDescent="0.2">
      <c r="C25" s="30" t="str">
        <f t="shared" si="1"/>
        <v/>
      </c>
      <c r="D25" s="223"/>
      <c r="E25" s="224"/>
      <c r="F25" s="223"/>
      <c r="G25" s="223"/>
      <c r="H25" s="223"/>
      <c r="I25" s="223"/>
      <c r="K25" s="5"/>
      <c r="O25" s="2" t="str">
        <f t="shared" si="2"/>
        <v>yes</v>
      </c>
      <c r="P25" s="2" t="str">
        <f t="shared" si="3"/>
        <v>no</v>
      </c>
      <c r="Q25" s="2" t="str">
        <f t="shared" si="0"/>
        <v>yes</v>
      </c>
    </row>
    <row r="26" spans="2:17" x14ac:dyDescent="0.2">
      <c r="C26" s="30" t="str">
        <f t="shared" si="1"/>
        <v/>
      </c>
      <c r="D26" s="223"/>
      <c r="E26" s="224"/>
      <c r="F26" s="223"/>
      <c r="G26" s="223"/>
      <c r="H26" s="223"/>
      <c r="I26" s="223"/>
      <c r="K26" s="5"/>
      <c r="O26" s="2" t="str">
        <f t="shared" si="2"/>
        <v>yes</v>
      </c>
      <c r="P26" s="2" t="str">
        <f t="shared" si="3"/>
        <v>no</v>
      </c>
      <c r="Q26" s="2" t="str">
        <f t="shared" si="0"/>
        <v>yes</v>
      </c>
    </row>
    <row r="27" spans="2:17" x14ac:dyDescent="0.2">
      <c r="C27" s="30" t="str">
        <f t="shared" si="1"/>
        <v/>
      </c>
      <c r="D27" s="223"/>
      <c r="E27" s="224"/>
      <c r="F27" s="223"/>
      <c r="G27" s="223"/>
      <c r="H27" s="223"/>
      <c r="I27" s="223"/>
      <c r="K27" s="5"/>
      <c r="O27" s="2" t="str">
        <f t="shared" si="2"/>
        <v>yes</v>
      </c>
      <c r="P27" s="2" t="str">
        <f t="shared" si="3"/>
        <v>no</v>
      </c>
      <c r="Q27" s="2" t="str">
        <f t="shared" si="0"/>
        <v>yes</v>
      </c>
    </row>
    <row r="28" spans="2:17" x14ac:dyDescent="0.2">
      <c r="C28" s="30" t="str">
        <f t="shared" si="1"/>
        <v/>
      </c>
      <c r="D28" s="223"/>
      <c r="E28" s="224"/>
      <c r="F28" s="223"/>
      <c r="G28" s="223"/>
      <c r="H28" s="223"/>
      <c r="I28" s="223"/>
      <c r="K28" s="5"/>
      <c r="O28" s="2" t="str">
        <f t="shared" si="2"/>
        <v>yes</v>
      </c>
      <c r="P28" s="2" t="str">
        <f t="shared" si="3"/>
        <v>no</v>
      </c>
      <c r="Q28" s="2" t="str">
        <f t="shared" si="0"/>
        <v>yes</v>
      </c>
    </row>
    <row r="29" spans="2:17" x14ac:dyDescent="0.2">
      <c r="C29" s="30" t="str">
        <f t="shared" si="1"/>
        <v/>
      </c>
      <c r="D29" s="223"/>
      <c r="E29" s="224"/>
      <c r="F29" s="223"/>
      <c r="G29" s="223"/>
      <c r="H29" s="223"/>
      <c r="I29" s="223"/>
      <c r="K29" s="5"/>
      <c r="O29" s="2" t="str">
        <f t="shared" si="2"/>
        <v>yes</v>
      </c>
      <c r="P29" s="2" t="str">
        <f t="shared" si="3"/>
        <v>no</v>
      </c>
      <c r="Q29" s="2" t="str">
        <f t="shared" si="0"/>
        <v>yes</v>
      </c>
    </row>
    <row r="30" spans="2:17" x14ac:dyDescent="0.2">
      <c r="C30" s="30" t="str">
        <f t="shared" si="1"/>
        <v/>
      </c>
      <c r="D30" s="223"/>
      <c r="E30" s="224"/>
      <c r="F30" s="223"/>
      <c r="G30" s="223"/>
      <c r="H30" s="223"/>
      <c r="I30" s="223"/>
      <c r="K30" s="5"/>
      <c r="O30" s="2" t="str">
        <f t="shared" si="2"/>
        <v>yes</v>
      </c>
      <c r="P30" s="2" t="str">
        <f t="shared" si="3"/>
        <v>no</v>
      </c>
      <c r="Q30" s="2" t="str">
        <f t="shared" si="0"/>
        <v>yes</v>
      </c>
    </row>
    <row r="31" spans="2:17" ht="15.75" x14ac:dyDescent="0.25">
      <c r="C31" s="269" t="s">
        <v>9</v>
      </c>
      <c r="D31" s="270"/>
      <c r="E31" s="49">
        <f>SUM($E$21:$E$30)</f>
        <v>0</v>
      </c>
      <c r="F31" s="5"/>
      <c r="G31" s="5"/>
      <c r="H31" s="5"/>
      <c r="I31" s="5"/>
    </row>
    <row r="33" spans="2:4" ht="15.75" customHeight="1" x14ac:dyDescent="0.25">
      <c r="B33" s="47" t="s">
        <v>117</v>
      </c>
      <c r="C33" s="271" t="s">
        <v>254</v>
      </c>
      <c r="D33" s="37" t="str">
        <f>IF(OR(O20&lt;&gt;0,P20&lt;&gt;0,Q20&lt;&gt;0),"STOP!","PROCEED")</f>
        <v>STOP!</v>
      </c>
    </row>
    <row r="34" spans="2:4" ht="15" customHeight="1" x14ac:dyDescent="0.2">
      <c r="C34" s="271"/>
    </row>
    <row r="35" spans="2:4" ht="15" customHeight="1" x14ac:dyDescent="0.2">
      <c r="C35" s="271"/>
    </row>
    <row r="36" spans="2:4" ht="15" customHeight="1" x14ac:dyDescent="0.2">
      <c r="C36" s="271"/>
    </row>
    <row r="37" spans="2:4" ht="15.75" customHeight="1" x14ac:dyDescent="0.2">
      <c r="C37" s="271"/>
    </row>
    <row r="38" spans="2:4" ht="15.75" customHeight="1" x14ac:dyDescent="0.2">
      <c r="C38" s="271"/>
    </row>
    <row r="39" spans="2:4" ht="15.75" customHeight="1" x14ac:dyDescent="0.2">
      <c r="C39" s="271"/>
    </row>
    <row r="41" spans="2:4" ht="15" customHeight="1" x14ac:dyDescent="0.2">
      <c r="C41" s="2" t="s">
        <v>111</v>
      </c>
    </row>
    <row r="42" spans="2:4" x14ac:dyDescent="0.2">
      <c r="C42" s="2" t="s">
        <v>112</v>
      </c>
    </row>
  </sheetData>
  <mergeCells count="5">
    <mergeCell ref="C31:D31"/>
    <mergeCell ref="C33:C39"/>
    <mergeCell ref="B2:I2"/>
    <mergeCell ref="B4:I6"/>
    <mergeCell ref="C19:D19"/>
  </mergeCells>
  <conditionalFormatting sqref="D33">
    <cfRule type="containsText" dxfId="40" priority="2" operator="containsText" text="PROCEED">
      <formula>NOT(ISERROR(SEARCH("PROCEED",D33)))</formula>
    </cfRule>
    <cfRule type="containsText" dxfId="39" priority="3" operator="containsText" text="Stop">
      <formula>NOT(ISERROR(SEARCH("Stop",D33)))</formula>
    </cfRule>
  </conditionalFormatting>
  <conditionalFormatting sqref="L21:L30">
    <cfRule type="expression" priority="1">
      <formula>$D$20="Three-Rate: Fringe, G&amp;A and Overhead"</formula>
    </cfRule>
  </conditionalFormatting>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U75"/>
  <sheetViews>
    <sheetView showGridLines="0" zoomScale="70" zoomScaleNormal="70" workbookViewId="0"/>
  </sheetViews>
  <sheetFormatPr defaultRowHeight="15" x14ac:dyDescent="0.2"/>
  <cols>
    <col min="1" max="1" width="2.5703125" style="2" customWidth="1"/>
    <col min="2" max="2" width="19.42578125" style="2" customWidth="1"/>
    <col min="3" max="3" width="28.28515625" style="2" bestFit="1" customWidth="1"/>
    <col min="4" max="4" width="23.85546875" style="2" customWidth="1"/>
    <col min="5" max="5" width="14.28515625" style="2" bestFit="1" customWidth="1"/>
    <col min="6" max="6" width="23.5703125" style="2" customWidth="1"/>
    <col min="7" max="15" width="16.140625" style="2" customWidth="1"/>
    <col min="16" max="16" width="15.42578125" style="2" bestFit="1" customWidth="1"/>
    <col min="17" max="17" width="19.85546875" style="2" customWidth="1"/>
    <col min="18" max="18" width="15.42578125" style="2" hidden="1" customWidth="1"/>
    <col min="19" max="21" width="13.85546875" style="2" customWidth="1"/>
    <col min="22" max="16384" width="9.140625" style="2"/>
  </cols>
  <sheetData>
    <row r="1" spans="1:19" x14ac:dyDescent="0.2">
      <c r="S1" s="5"/>
    </row>
    <row r="2" spans="1:19" ht="16.5" x14ac:dyDescent="0.25">
      <c r="B2" s="272" t="s">
        <v>127</v>
      </c>
      <c r="C2" s="273"/>
      <c r="D2" s="273"/>
      <c r="E2" s="273"/>
      <c r="F2" s="273"/>
      <c r="G2" s="273"/>
      <c r="H2" s="273"/>
      <c r="I2" s="273"/>
      <c r="J2" s="273"/>
      <c r="K2" s="273"/>
      <c r="L2" s="273"/>
      <c r="M2" s="273"/>
      <c r="N2" s="273"/>
      <c r="O2" s="273"/>
      <c r="P2" s="273"/>
      <c r="Q2" s="274"/>
      <c r="R2" s="173"/>
      <c r="S2" s="174"/>
    </row>
    <row r="3" spans="1:19" ht="18.75" x14ac:dyDescent="0.3">
      <c r="B3" s="117"/>
      <c r="C3" s="117"/>
      <c r="D3" s="117"/>
      <c r="E3" s="117"/>
      <c r="F3" s="117"/>
      <c r="G3" s="117"/>
      <c r="H3" s="117"/>
      <c r="I3" s="117"/>
      <c r="J3" s="117"/>
      <c r="K3" s="117"/>
      <c r="L3" s="117"/>
      <c r="M3" s="117"/>
      <c r="N3" s="117"/>
      <c r="O3" s="117"/>
      <c r="P3" s="117"/>
      <c r="Q3" s="117"/>
      <c r="R3" s="117"/>
      <c r="S3" s="117"/>
    </row>
    <row r="4" spans="1:19" ht="18.75" customHeight="1" x14ac:dyDescent="0.2">
      <c r="B4" s="277" t="s">
        <v>215</v>
      </c>
      <c r="C4" s="278"/>
      <c r="D4" s="278"/>
      <c r="E4" s="278"/>
      <c r="F4" s="278"/>
      <c r="G4" s="278"/>
      <c r="H4" s="278"/>
      <c r="I4" s="278"/>
      <c r="J4" s="278"/>
      <c r="K4" s="278"/>
      <c r="L4" s="278"/>
      <c r="M4" s="278"/>
      <c r="N4" s="278"/>
      <c r="O4" s="278"/>
      <c r="P4" s="278"/>
      <c r="Q4" s="279"/>
      <c r="R4" s="175"/>
      <c r="S4" s="166"/>
    </row>
    <row r="5" spans="1:19" ht="18.75" customHeight="1" x14ac:dyDescent="0.2">
      <c r="B5" s="280"/>
      <c r="C5" s="281"/>
      <c r="D5" s="281"/>
      <c r="E5" s="281"/>
      <c r="F5" s="281"/>
      <c r="G5" s="281"/>
      <c r="H5" s="281"/>
      <c r="I5" s="281"/>
      <c r="J5" s="281"/>
      <c r="K5" s="281"/>
      <c r="L5" s="281"/>
      <c r="M5" s="281"/>
      <c r="N5" s="281"/>
      <c r="O5" s="281"/>
      <c r="P5" s="281"/>
      <c r="Q5" s="282"/>
      <c r="R5" s="175"/>
      <c r="S5" s="166"/>
    </row>
    <row r="6" spans="1:19" ht="18.75" customHeight="1" x14ac:dyDescent="0.2">
      <c r="B6" s="280"/>
      <c r="C6" s="281"/>
      <c r="D6" s="281"/>
      <c r="E6" s="281"/>
      <c r="F6" s="281"/>
      <c r="G6" s="281"/>
      <c r="H6" s="281"/>
      <c r="I6" s="281"/>
      <c r="J6" s="281"/>
      <c r="K6" s="281"/>
      <c r="L6" s="281"/>
      <c r="M6" s="281"/>
      <c r="N6" s="281"/>
      <c r="O6" s="281"/>
      <c r="P6" s="281"/>
      <c r="Q6" s="282"/>
      <c r="R6" s="175"/>
      <c r="S6" s="166"/>
    </row>
    <row r="7" spans="1:19" ht="18.75" customHeight="1" x14ac:dyDescent="0.2">
      <c r="B7" s="280"/>
      <c r="C7" s="281"/>
      <c r="D7" s="281"/>
      <c r="E7" s="281"/>
      <c r="F7" s="281"/>
      <c r="G7" s="281"/>
      <c r="H7" s="281"/>
      <c r="I7" s="281"/>
      <c r="J7" s="281"/>
      <c r="K7" s="281"/>
      <c r="L7" s="281"/>
      <c r="M7" s="281"/>
      <c r="N7" s="281"/>
      <c r="O7" s="281"/>
      <c r="P7" s="281"/>
      <c r="Q7" s="282"/>
      <c r="R7" s="175"/>
      <c r="S7" s="166"/>
    </row>
    <row r="8" spans="1:19" ht="18.75" customHeight="1" x14ac:dyDescent="0.2">
      <c r="B8" s="283"/>
      <c r="C8" s="284"/>
      <c r="D8" s="284"/>
      <c r="E8" s="284"/>
      <c r="F8" s="284"/>
      <c r="G8" s="284"/>
      <c r="H8" s="284"/>
      <c r="I8" s="284"/>
      <c r="J8" s="284"/>
      <c r="K8" s="284"/>
      <c r="L8" s="284"/>
      <c r="M8" s="284"/>
      <c r="N8" s="284"/>
      <c r="O8" s="284"/>
      <c r="P8" s="284"/>
      <c r="Q8" s="285"/>
      <c r="R8" s="171"/>
      <c r="S8" s="172"/>
    </row>
    <row r="9" spans="1:19" ht="18.75" customHeight="1" x14ac:dyDescent="0.2">
      <c r="A9" s="1"/>
      <c r="B9" s="166"/>
      <c r="C9" s="166"/>
      <c r="D9" s="166"/>
      <c r="E9" s="166"/>
      <c r="F9" s="166"/>
      <c r="G9" s="166"/>
      <c r="H9" s="166"/>
      <c r="I9" s="166"/>
      <c r="J9" s="166"/>
      <c r="K9" s="166"/>
      <c r="L9" s="166"/>
      <c r="M9" s="166"/>
      <c r="N9" s="166"/>
      <c r="O9" s="166"/>
      <c r="P9" s="166"/>
      <c r="Q9" s="166"/>
      <c r="R9" s="171"/>
      <c r="S9" s="172"/>
    </row>
    <row r="10" spans="1:19" x14ac:dyDescent="0.2">
      <c r="S10" s="5"/>
    </row>
    <row r="11" spans="1:19" ht="15.75" x14ac:dyDescent="0.25">
      <c r="B11" s="39" t="s">
        <v>28</v>
      </c>
      <c r="C11" s="47" t="s">
        <v>139</v>
      </c>
      <c r="D11" s="225"/>
    </row>
    <row r="12" spans="1:19" x14ac:dyDescent="0.2">
      <c r="D12" s="225"/>
    </row>
    <row r="13" spans="1:19" x14ac:dyDescent="0.2">
      <c r="D13" s="225"/>
    </row>
    <row r="14" spans="1:19" x14ac:dyDescent="0.2">
      <c r="D14" s="225"/>
    </row>
    <row r="15" spans="1:19" x14ac:dyDescent="0.2">
      <c r="D15" s="225"/>
    </row>
    <row r="16" spans="1:19" x14ac:dyDescent="0.2">
      <c r="D16" s="259"/>
    </row>
    <row r="17" spans="2:21" x14ac:dyDescent="0.2">
      <c r="D17" s="259"/>
    </row>
    <row r="18" spans="2:21" x14ac:dyDescent="0.2">
      <c r="D18" s="259"/>
    </row>
    <row r="19" spans="2:21" x14ac:dyDescent="0.2">
      <c r="D19" s="259"/>
    </row>
    <row r="21" spans="2:21" ht="15.75" customHeight="1" x14ac:dyDescent="0.25">
      <c r="B21" s="39" t="s">
        <v>29</v>
      </c>
      <c r="C21" s="276" t="s">
        <v>216</v>
      </c>
      <c r="D21" s="276"/>
      <c r="E21" s="276"/>
      <c r="F21" s="143"/>
    </row>
    <row r="22" spans="2:21" ht="15.75" x14ac:dyDescent="0.25">
      <c r="B22" s="10"/>
      <c r="C22" s="276"/>
      <c r="D22" s="276"/>
      <c r="E22" s="276"/>
      <c r="F22" s="143"/>
    </row>
    <row r="23" spans="2:21" s="169" customFormat="1" ht="66.75" customHeight="1" x14ac:dyDescent="0.25">
      <c r="C23" s="20" t="s">
        <v>47</v>
      </c>
      <c r="D23" s="20" t="s">
        <v>162</v>
      </c>
      <c r="E23" s="20" t="s">
        <v>161</v>
      </c>
      <c r="F23" s="20" t="s">
        <v>164</v>
      </c>
      <c r="G23" s="20" t="str">
        <f>IF(D11="","",D11)</f>
        <v/>
      </c>
      <c r="H23" s="20" t="str">
        <f>IF(D12="","",D12)</f>
        <v/>
      </c>
      <c r="I23" s="20" t="str">
        <f>IF(D13="","",D13)</f>
        <v/>
      </c>
      <c r="J23" s="20" t="str">
        <f>IF(D14="","",D14)</f>
        <v/>
      </c>
      <c r="K23" s="20" t="str">
        <f>IF(D15="","",D15)</f>
        <v/>
      </c>
      <c r="L23" s="249" t="str">
        <f>IF(D16="","",D16)</f>
        <v/>
      </c>
      <c r="M23" s="249" t="str">
        <f>IF(D17="","",D17)</f>
        <v/>
      </c>
      <c r="N23" s="249" t="str">
        <f>IF(C18="","",C18)</f>
        <v/>
      </c>
      <c r="O23" s="249" t="str">
        <f>IF(D19="","",D19)</f>
        <v/>
      </c>
      <c r="P23" s="20" t="s">
        <v>165</v>
      </c>
      <c r="Q23" s="20" t="s">
        <v>92</v>
      </c>
      <c r="R23" s="169">
        <f>COUNTIF(R24:R53,"yes")</f>
        <v>0</v>
      </c>
    </row>
    <row r="24" spans="2:21" x14ac:dyDescent="0.2">
      <c r="C24" s="225"/>
      <c r="D24" s="225"/>
      <c r="E24" s="226"/>
      <c r="F24" s="17">
        <f>ROUND(D24*E24,2)</f>
        <v>0</v>
      </c>
      <c r="G24" s="227"/>
      <c r="H24" s="227"/>
      <c r="I24" s="227"/>
      <c r="J24" s="227"/>
      <c r="K24" s="227"/>
      <c r="L24" s="227"/>
      <c r="M24" s="227"/>
      <c r="N24" s="227"/>
      <c r="O24" s="227"/>
      <c r="P24" s="17">
        <f>SUM(G24:O24)</f>
        <v>0</v>
      </c>
      <c r="Q24" s="17">
        <f>P24+F24</f>
        <v>0</v>
      </c>
      <c r="R24" s="2" t="str">
        <f>IF(OR(AND(C24&lt;&gt;"",D24=""),AND(C24&lt;&gt;"",E24="")),"yes","no")</f>
        <v>no</v>
      </c>
    </row>
    <row r="25" spans="2:21" x14ac:dyDescent="0.2">
      <c r="C25" s="225"/>
      <c r="D25" s="225"/>
      <c r="E25" s="226"/>
      <c r="F25" s="17">
        <f t="shared" ref="F25:F53" si="0">ROUND(D25*E25,2)</f>
        <v>0</v>
      </c>
      <c r="G25" s="227"/>
      <c r="H25" s="227"/>
      <c r="I25" s="227"/>
      <c r="J25" s="227"/>
      <c r="K25" s="227"/>
      <c r="L25" s="227"/>
      <c r="M25" s="227"/>
      <c r="N25" s="227"/>
      <c r="O25" s="227"/>
      <c r="P25" s="17">
        <f t="shared" ref="P25:P53" si="1">SUM(G25:O25)</f>
        <v>0</v>
      </c>
      <c r="Q25" s="17">
        <f t="shared" ref="Q25:Q53" si="2">P25+F25</f>
        <v>0</v>
      </c>
      <c r="R25" s="2" t="str">
        <f t="shared" ref="R25:R53" si="3">IF(OR(AND(C25&lt;&gt;"",D25=""),AND(C25&lt;&gt;"",E25="")),"yes","no")</f>
        <v>no</v>
      </c>
    </row>
    <row r="26" spans="2:21" x14ac:dyDescent="0.2">
      <c r="C26" s="225"/>
      <c r="D26" s="225"/>
      <c r="E26" s="226"/>
      <c r="F26" s="17">
        <f t="shared" si="0"/>
        <v>0</v>
      </c>
      <c r="G26" s="227"/>
      <c r="H26" s="227"/>
      <c r="I26" s="227"/>
      <c r="J26" s="227"/>
      <c r="K26" s="227"/>
      <c r="L26" s="227"/>
      <c r="M26" s="227"/>
      <c r="N26" s="227"/>
      <c r="O26" s="227"/>
      <c r="P26" s="17">
        <f t="shared" si="1"/>
        <v>0</v>
      </c>
      <c r="Q26" s="17">
        <f t="shared" si="2"/>
        <v>0</v>
      </c>
      <c r="R26" s="2" t="str">
        <f t="shared" si="3"/>
        <v>no</v>
      </c>
    </row>
    <row r="27" spans="2:21" ht="15.75" x14ac:dyDescent="0.25">
      <c r="C27" s="225"/>
      <c r="D27" s="225"/>
      <c r="E27" s="226"/>
      <c r="F27" s="17">
        <f t="shared" si="0"/>
        <v>0</v>
      </c>
      <c r="G27" s="227"/>
      <c r="H27" s="227"/>
      <c r="I27" s="227"/>
      <c r="J27" s="227"/>
      <c r="K27" s="227"/>
      <c r="L27" s="227"/>
      <c r="M27" s="227"/>
      <c r="N27" s="227"/>
      <c r="O27" s="227"/>
      <c r="P27" s="17">
        <f t="shared" si="1"/>
        <v>0</v>
      </c>
      <c r="Q27" s="17">
        <f t="shared" si="2"/>
        <v>0</v>
      </c>
      <c r="R27" s="2" t="str">
        <f t="shared" si="3"/>
        <v>no</v>
      </c>
      <c r="T27" s="167"/>
      <c r="U27" s="2" t="s">
        <v>114</v>
      </c>
    </row>
    <row r="28" spans="2:21" x14ac:dyDescent="0.2">
      <c r="C28" s="225"/>
      <c r="D28" s="225"/>
      <c r="E28" s="226"/>
      <c r="F28" s="17">
        <f t="shared" si="0"/>
        <v>0</v>
      </c>
      <c r="G28" s="227"/>
      <c r="H28" s="227"/>
      <c r="I28" s="227"/>
      <c r="J28" s="227"/>
      <c r="K28" s="227"/>
      <c r="L28" s="227"/>
      <c r="M28" s="227"/>
      <c r="N28" s="227"/>
      <c r="O28" s="227"/>
      <c r="P28" s="17">
        <f t="shared" si="1"/>
        <v>0</v>
      </c>
      <c r="Q28" s="17">
        <f t="shared" si="2"/>
        <v>0</v>
      </c>
      <c r="R28" s="2" t="str">
        <f t="shared" si="3"/>
        <v>no</v>
      </c>
      <c r="T28" s="7"/>
      <c r="U28" s="2" t="s">
        <v>73</v>
      </c>
    </row>
    <row r="29" spans="2:21" x14ac:dyDescent="0.2">
      <c r="C29" s="225"/>
      <c r="D29" s="225"/>
      <c r="E29" s="226"/>
      <c r="F29" s="17">
        <f t="shared" si="0"/>
        <v>0</v>
      </c>
      <c r="G29" s="227"/>
      <c r="H29" s="227"/>
      <c r="I29" s="227"/>
      <c r="J29" s="227"/>
      <c r="K29" s="227"/>
      <c r="L29" s="227"/>
      <c r="M29" s="227"/>
      <c r="N29" s="227"/>
      <c r="O29" s="227"/>
      <c r="P29" s="17">
        <f t="shared" si="1"/>
        <v>0</v>
      </c>
      <c r="Q29" s="17">
        <f t="shared" ref="Q29:Q44" si="4">P29+F29</f>
        <v>0</v>
      </c>
      <c r="R29" s="2" t="str">
        <f t="shared" si="3"/>
        <v>no</v>
      </c>
      <c r="T29" s="5"/>
    </row>
    <row r="30" spans="2:21" x14ac:dyDescent="0.2">
      <c r="C30" s="225"/>
      <c r="D30" s="225"/>
      <c r="E30" s="226"/>
      <c r="F30" s="17">
        <f t="shared" si="0"/>
        <v>0</v>
      </c>
      <c r="G30" s="227"/>
      <c r="H30" s="227"/>
      <c r="I30" s="227"/>
      <c r="J30" s="227"/>
      <c r="K30" s="227"/>
      <c r="L30" s="227"/>
      <c r="M30" s="227"/>
      <c r="N30" s="227"/>
      <c r="O30" s="227"/>
      <c r="P30" s="17">
        <f t="shared" si="1"/>
        <v>0</v>
      </c>
      <c r="Q30" s="17">
        <f t="shared" si="4"/>
        <v>0</v>
      </c>
      <c r="R30" s="2" t="str">
        <f t="shared" si="3"/>
        <v>no</v>
      </c>
      <c r="T30" s="5"/>
    </row>
    <row r="31" spans="2:21" x14ac:dyDescent="0.2">
      <c r="C31" s="225"/>
      <c r="D31" s="225"/>
      <c r="E31" s="226"/>
      <c r="F31" s="17">
        <f t="shared" si="0"/>
        <v>0</v>
      </c>
      <c r="G31" s="227"/>
      <c r="H31" s="227"/>
      <c r="I31" s="227"/>
      <c r="J31" s="227"/>
      <c r="K31" s="227"/>
      <c r="L31" s="227"/>
      <c r="M31" s="227"/>
      <c r="N31" s="227"/>
      <c r="O31" s="227"/>
      <c r="P31" s="17">
        <f t="shared" si="1"/>
        <v>0</v>
      </c>
      <c r="Q31" s="17">
        <f t="shared" si="4"/>
        <v>0</v>
      </c>
      <c r="R31" s="2" t="str">
        <f t="shared" si="3"/>
        <v>no</v>
      </c>
      <c r="T31" s="5"/>
    </row>
    <row r="32" spans="2:21" x14ac:dyDescent="0.2">
      <c r="C32" s="225"/>
      <c r="D32" s="225"/>
      <c r="E32" s="226"/>
      <c r="F32" s="17">
        <f t="shared" si="0"/>
        <v>0</v>
      </c>
      <c r="G32" s="227"/>
      <c r="H32" s="227"/>
      <c r="I32" s="227"/>
      <c r="J32" s="227"/>
      <c r="K32" s="227"/>
      <c r="L32" s="227"/>
      <c r="M32" s="227"/>
      <c r="N32" s="227"/>
      <c r="O32" s="227"/>
      <c r="P32" s="17">
        <f t="shared" si="1"/>
        <v>0</v>
      </c>
      <c r="Q32" s="17">
        <f t="shared" si="4"/>
        <v>0</v>
      </c>
      <c r="R32" s="2" t="str">
        <f t="shared" si="3"/>
        <v>no</v>
      </c>
      <c r="T32" s="5"/>
    </row>
    <row r="33" spans="3:20" x14ac:dyDescent="0.2">
      <c r="C33" s="225"/>
      <c r="D33" s="225"/>
      <c r="E33" s="226"/>
      <c r="F33" s="17">
        <f t="shared" si="0"/>
        <v>0</v>
      </c>
      <c r="G33" s="227"/>
      <c r="H33" s="227"/>
      <c r="I33" s="227"/>
      <c r="J33" s="227"/>
      <c r="K33" s="227"/>
      <c r="L33" s="227"/>
      <c r="M33" s="227"/>
      <c r="N33" s="227"/>
      <c r="O33" s="227"/>
      <c r="P33" s="17">
        <f t="shared" si="1"/>
        <v>0</v>
      </c>
      <c r="Q33" s="17">
        <f t="shared" si="4"/>
        <v>0</v>
      </c>
      <c r="R33" s="2" t="str">
        <f t="shared" si="3"/>
        <v>no</v>
      </c>
      <c r="T33" s="5"/>
    </row>
    <row r="34" spans="3:20" x14ac:dyDescent="0.2">
      <c r="C34" s="225"/>
      <c r="D34" s="225"/>
      <c r="E34" s="226"/>
      <c r="F34" s="17">
        <f t="shared" si="0"/>
        <v>0</v>
      </c>
      <c r="G34" s="227"/>
      <c r="H34" s="227"/>
      <c r="I34" s="227"/>
      <c r="J34" s="227"/>
      <c r="K34" s="227"/>
      <c r="L34" s="227"/>
      <c r="M34" s="227"/>
      <c r="N34" s="227"/>
      <c r="O34" s="227"/>
      <c r="P34" s="17">
        <f t="shared" si="1"/>
        <v>0</v>
      </c>
      <c r="Q34" s="17">
        <f t="shared" si="4"/>
        <v>0</v>
      </c>
      <c r="R34" s="2" t="str">
        <f t="shared" si="3"/>
        <v>no</v>
      </c>
      <c r="T34" s="5"/>
    </row>
    <row r="35" spans="3:20" x14ac:dyDescent="0.2">
      <c r="C35" s="225"/>
      <c r="D35" s="225"/>
      <c r="E35" s="226"/>
      <c r="F35" s="17">
        <f t="shared" si="0"/>
        <v>0</v>
      </c>
      <c r="G35" s="227"/>
      <c r="H35" s="227"/>
      <c r="I35" s="227"/>
      <c r="J35" s="227"/>
      <c r="K35" s="227"/>
      <c r="L35" s="227"/>
      <c r="M35" s="227"/>
      <c r="N35" s="227"/>
      <c r="O35" s="227"/>
      <c r="P35" s="17">
        <f t="shared" si="1"/>
        <v>0</v>
      </c>
      <c r="Q35" s="17">
        <f t="shared" si="4"/>
        <v>0</v>
      </c>
      <c r="R35" s="2" t="str">
        <f t="shared" si="3"/>
        <v>no</v>
      </c>
      <c r="T35" s="5"/>
    </row>
    <row r="36" spans="3:20" x14ac:dyDescent="0.2">
      <c r="C36" s="225"/>
      <c r="D36" s="225"/>
      <c r="E36" s="226"/>
      <c r="F36" s="17">
        <f t="shared" si="0"/>
        <v>0</v>
      </c>
      <c r="G36" s="227"/>
      <c r="H36" s="227"/>
      <c r="I36" s="227"/>
      <c r="J36" s="227"/>
      <c r="K36" s="227"/>
      <c r="L36" s="227"/>
      <c r="M36" s="227"/>
      <c r="N36" s="227"/>
      <c r="O36" s="227"/>
      <c r="P36" s="17">
        <f t="shared" si="1"/>
        <v>0</v>
      </c>
      <c r="Q36" s="17">
        <f t="shared" si="4"/>
        <v>0</v>
      </c>
      <c r="R36" s="2" t="str">
        <f t="shared" si="3"/>
        <v>no</v>
      </c>
      <c r="T36" s="5"/>
    </row>
    <row r="37" spans="3:20" x14ac:dyDescent="0.2">
      <c r="C37" s="225"/>
      <c r="D37" s="225"/>
      <c r="E37" s="226"/>
      <c r="F37" s="17">
        <f t="shared" si="0"/>
        <v>0</v>
      </c>
      <c r="G37" s="227"/>
      <c r="H37" s="227"/>
      <c r="I37" s="227"/>
      <c r="J37" s="227"/>
      <c r="K37" s="227"/>
      <c r="L37" s="227"/>
      <c r="M37" s="227"/>
      <c r="N37" s="227"/>
      <c r="O37" s="227"/>
      <c r="P37" s="17">
        <f t="shared" si="1"/>
        <v>0</v>
      </c>
      <c r="Q37" s="17">
        <f t="shared" si="4"/>
        <v>0</v>
      </c>
      <c r="R37" s="2" t="str">
        <f t="shared" si="3"/>
        <v>no</v>
      </c>
      <c r="T37" s="5"/>
    </row>
    <row r="38" spans="3:20" x14ac:dyDescent="0.2">
      <c r="C38" s="225"/>
      <c r="D38" s="225"/>
      <c r="E38" s="226"/>
      <c r="F38" s="17">
        <f t="shared" si="0"/>
        <v>0</v>
      </c>
      <c r="G38" s="227"/>
      <c r="H38" s="227"/>
      <c r="I38" s="227"/>
      <c r="J38" s="227"/>
      <c r="K38" s="227"/>
      <c r="L38" s="227"/>
      <c r="M38" s="227"/>
      <c r="N38" s="227"/>
      <c r="O38" s="227"/>
      <c r="P38" s="17">
        <f t="shared" si="1"/>
        <v>0</v>
      </c>
      <c r="Q38" s="17">
        <f t="shared" si="4"/>
        <v>0</v>
      </c>
      <c r="R38" s="2" t="str">
        <f t="shared" si="3"/>
        <v>no</v>
      </c>
      <c r="T38" s="5"/>
    </row>
    <row r="39" spans="3:20" x14ac:dyDescent="0.2">
      <c r="C39" s="225"/>
      <c r="D39" s="225"/>
      <c r="E39" s="226"/>
      <c r="F39" s="17">
        <f t="shared" si="0"/>
        <v>0</v>
      </c>
      <c r="G39" s="227"/>
      <c r="H39" s="227"/>
      <c r="I39" s="227"/>
      <c r="J39" s="227"/>
      <c r="K39" s="227"/>
      <c r="L39" s="227"/>
      <c r="M39" s="227"/>
      <c r="N39" s="227"/>
      <c r="O39" s="227"/>
      <c r="P39" s="17">
        <f t="shared" si="1"/>
        <v>0</v>
      </c>
      <c r="Q39" s="17">
        <f t="shared" si="4"/>
        <v>0</v>
      </c>
      <c r="R39" s="2" t="str">
        <f t="shared" si="3"/>
        <v>no</v>
      </c>
      <c r="T39" s="5"/>
    </row>
    <row r="40" spans="3:20" x14ac:dyDescent="0.2">
      <c r="C40" s="225"/>
      <c r="D40" s="225"/>
      <c r="E40" s="226"/>
      <c r="F40" s="17">
        <f t="shared" si="0"/>
        <v>0</v>
      </c>
      <c r="G40" s="227"/>
      <c r="H40" s="227"/>
      <c r="I40" s="227"/>
      <c r="J40" s="227"/>
      <c r="K40" s="227"/>
      <c r="L40" s="227"/>
      <c r="M40" s="227"/>
      <c r="N40" s="227"/>
      <c r="O40" s="227"/>
      <c r="P40" s="17">
        <f t="shared" si="1"/>
        <v>0</v>
      </c>
      <c r="Q40" s="17">
        <f t="shared" si="4"/>
        <v>0</v>
      </c>
      <c r="R40" s="2" t="str">
        <f t="shared" si="3"/>
        <v>no</v>
      </c>
      <c r="T40" s="5"/>
    </row>
    <row r="41" spans="3:20" x14ac:dyDescent="0.2">
      <c r="C41" s="225"/>
      <c r="D41" s="225"/>
      <c r="E41" s="226"/>
      <c r="F41" s="17">
        <f t="shared" si="0"/>
        <v>0</v>
      </c>
      <c r="G41" s="227"/>
      <c r="H41" s="227"/>
      <c r="I41" s="227"/>
      <c r="J41" s="227"/>
      <c r="K41" s="227"/>
      <c r="L41" s="227"/>
      <c r="M41" s="227"/>
      <c r="N41" s="227"/>
      <c r="O41" s="227"/>
      <c r="P41" s="17">
        <f t="shared" si="1"/>
        <v>0</v>
      </c>
      <c r="Q41" s="17">
        <f t="shared" si="4"/>
        <v>0</v>
      </c>
      <c r="R41" s="2" t="str">
        <f t="shared" si="3"/>
        <v>no</v>
      </c>
      <c r="T41" s="5"/>
    </row>
    <row r="42" spans="3:20" x14ac:dyDescent="0.2">
      <c r="C42" s="225"/>
      <c r="D42" s="225"/>
      <c r="E42" s="226"/>
      <c r="F42" s="17">
        <f t="shared" si="0"/>
        <v>0</v>
      </c>
      <c r="G42" s="227"/>
      <c r="H42" s="227"/>
      <c r="I42" s="227"/>
      <c r="J42" s="227"/>
      <c r="K42" s="227"/>
      <c r="L42" s="227"/>
      <c r="M42" s="227"/>
      <c r="N42" s="227"/>
      <c r="O42" s="227"/>
      <c r="P42" s="17">
        <f t="shared" si="1"/>
        <v>0</v>
      </c>
      <c r="Q42" s="17">
        <f t="shared" si="4"/>
        <v>0</v>
      </c>
      <c r="R42" s="2" t="str">
        <f t="shared" si="3"/>
        <v>no</v>
      </c>
      <c r="T42" s="5"/>
    </row>
    <row r="43" spans="3:20" x14ac:dyDescent="0.2">
      <c r="C43" s="225"/>
      <c r="D43" s="225"/>
      <c r="E43" s="226"/>
      <c r="F43" s="17">
        <f t="shared" si="0"/>
        <v>0</v>
      </c>
      <c r="G43" s="227"/>
      <c r="H43" s="227"/>
      <c r="I43" s="227"/>
      <c r="J43" s="227"/>
      <c r="K43" s="227"/>
      <c r="L43" s="227"/>
      <c r="M43" s="227"/>
      <c r="N43" s="227"/>
      <c r="O43" s="227"/>
      <c r="P43" s="17">
        <f t="shared" si="1"/>
        <v>0</v>
      </c>
      <c r="Q43" s="17">
        <f t="shared" si="4"/>
        <v>0</v>
      </c>
      <c r="R43" s="2" t="str">
        <f t="shared" si="3"/>
        <v>no</v>
      </c>
      <c r="T43" s="5"/>
    </row>
    <row r="44" spans="3:20" x14ac:dyDescent="0.2">
      <c r="C44" s="225"/>
      <c r="D44" s="225"/>
      <c r="E44" s="226"/>
      <c r="F44" s="17">
        <f t="shared" si="0"/>
        <v>0</v>
      </c>
      <c r="G44" s="227"/>
      <c r="H44" s="227"/>
      <c r="I44" s="227"/>
      <c r="J44" s="227"/>
      <c r="K44" s="227"/>
      <c r="L44" s="227"/>
      <c r="M44" s="227"/>
      <c r="N44" s="227"/>
      <c r="O44" s="227"/>
      <c r="P44" s="17">
        <f t="shared" si="1"/>
        <v>0</v>
      </c>
      <c r="Q44" s="17">
        <f t="shared" si="4"/>
        <v>0</v>
      </c>
      <c r="R44" s="2" t="str">
        <f t="shared" si="3"/>
        <v>no</v>
      </c>
      <c r="T44" s="5"/>
    </row>
    <row r="45" spans="3:20" x14ac:dyDescent="0.2">
      <c r="C45" s="225"/>
      <c r="D45" s="225"/>
      <c r="E45" s="226"/>
      <c r="F45" s="17">
        <f t="shared" si="0"/>
        <v>0</v>
      </c>
      <c r="G45" s="227"/>
      <c r="H45" s="227"/>
      <c r="I45" s="227"/>
      <c r="J45" s="227"/>
      <c r="K45" s="227"/>
      <c r="L45" s="227"/>
      <c r="M45" s="227"/>
      <c r="N45" s="227"/>
      <c r="O45" s="227"/>
      <c r="P45" s="17">
        <f t="shared" si="1"/>
        <v>0</v>
      </c>
      <c r="Q45" s="17">
        <f t="shared" si="2"/>
        <v>0</v>
      </c>
      <c r="R45" s="2" t="str">
        <f t="shared" si="3"/>
        <v>no</v>
      </c>
      <c r="T45" s="1"/>
    </row>
    <row r="46" spans="3:20" x14ac:dyDescent="0.2">
      <c r="C46" s="225"/>
      <c r="D46" s="225"/>
      <c r="E46" s="226"/>
      <c r="F46" s="17">
        <f t="shared" si="0"/>
        <v>0</v>
      </c>
      <c r="G46" s="227"/>
      <c r="H46" s="227"/>
      <c r="I46" s="227"/>
      <c r="J46" s="227"/>
      <c r="K46" s="227"/>
      <c r="L46" s="227"/>
      <c r="M46" s="227"/>
      <c r="N46" s="227"/>
      <c r="O46" s="227"/>
      <c r="P46" s="17">
        <f t="shared" si="1"/>
        <v>0</v>
      </c>
      <c r="Q46" s="17">
        <f t="shared" si="2"/>
        <v>0</v>
      </c>
      <c r="R46" s="2" t="str">
        <f t="shared" si="3"/>
        <v>no</v>
      </c>
    </row>
    <row r="47" spans="3:20" x14ac:dyDescent="0.2">
      <c r="C47" s="225"/>
      <c r="D47" s="225"/>
      <c r="E47" s="226"/>
      <c r="F47" s="17">
        <f t="shared" si="0"/>
        <v>0</v>
      </c>
      <c r="G47" s="227"/>
      <c r="H47" s="227"/>
      <c r="I47" s="227"/>
      <c r="J47" s="227"/>
      <c r="K47" s="227"/>
      <c r="L47" s="227"/>
      <c r="M47" s="227"/>
      <c r="N47" s="227"/>
      <c r="O47" s="227"/>
      <c r="P47" s="17">
        <f t="shared" si="1"/>
        <v>0</v>
      </c>
      <c r="Q47" s="17">
        <f t="shared" si="2"/>
        <v>0</v>
      </c>
      <c r="R47" s="2" t="str">
        <f t="shared" si="3"/>
        <v>no</v>
      </c>
    </row>
    <row r="48" spans="3:20" x14ac:dyDescent="0.2">
      <c r="C48" s="225"/>
      <c r="D48" s="225"/>
      <c r="E48" s="226"/>
      <c r="F48" s="17">
        <f t="shared" si="0"/>
        <v>0</v>
      </c>
      <c r="G48" s="227"/>
      <c r="H48" s="227"/>
      <c r="I48" s="227"/>
      <c r="J48" s="227"/>
      <c r="K48" s="227"/>
      <c r="L48" s="227"/>
      <c r="M48" s="227"/>
      <c r="N48" s="227"/>
      <c r="O48" s="227"/>
      <c r="P48" s="17">
        <f t="shared" si="1"/>
        <v>0</v>
      </c>
      <c r="Q48" s="17">
        <f t="shared" si="2"/>
        <v>0</v>
      </c>
      <c r="R48" s="2" t="str">
        <f t="shared" si="3"/>
        <v>no</v>
      </c>
    </row>
    <row r="49" spans="2:21" x14ac:dyDescent="0.2">
      <c r="C49" s="225"/>
      <c r="D49" s="225"/>
      <c r="E49" s="226"/>
      <c r="F49" s="17">
        <f t="shared" si="0"/>
        <v>0</v>
      </c>
      <c r="G49" s="227"/>
      <c r="H49" s="227"/>
      <c r="I49" s="227"/>
      <c r="J49" s="227"/>
      <c r="K49" s="227"/>
      <c r="L49" s="227"/>
      <c r="M49" s="227"/>
      <c r="N49" s="227"/>
      <c r="O49" s="227"/>
      <c r="P49" s="17">
        <f t="shared" si="1"/>
        <v>0</v>
      </c>
      <c r="Q49" s="17">
        <f t="shared" si="2"/>
        <v>0</v>
      </c>
      <c r="R49" s="2" t="str">
        <f t="shared" si="3"/>
        <v>no</v>
      </c>
    </row>
    <row r="50" spans="2:21" x14ac:dyDescent="0.2">
      <c r="C50" s="225"/>
      <c r="D50" s="225"/>
      <c r="E50" s="226"/>
      <c r="F50" s="17">
        <f t="shared" si="0"/>
        <v>0</v>
      </c>
      <c r="G50" s="227"/>
      <c r="H50" s="227"/>
      <c r="I50" s="227"/>
      <c r="J50" s="227"/>
      <c r="K50" s="227"/>
      <c r="L50" s="227"/>
      <c r="M50" s="227"/>
      <c r="N50" s="227"/>
      <c r="O50" s="227"/>
      <c r="P50" s="17">
        <f t="shared" si="1"/>
        <v>0</v>
      </c>
      <c r="Q50" s="17">
        <f t="shared" si="2"/>
        <v>0</v>
      </c>
      <c r="R50" s="2" t="str">
        <f t="shared" si="3"/>
        <v>no</v>
      </c>
    </row>
    <row r="51" spans="2:21" x14ac:dyDescent="0.2">
      <c r="C51" s="225"/>
      <c r="D51" s="225"/>
      <c r="E51" s="226"/>
      <c r="F51" s="17">
        <f t="shared" si="0"/>
        <v>0</v>
      </c>
      <c r="G51" s="227"/>
      <c r="H51" s="227"/>
      <c r="I51" s="227"/>
      <c r="J51" s="227"/>
      <c r="K51" s="227"/>
      <c r="L51" s="227"/>
      <c r="M51" s="227"/>
      <c r="N51" s="227"/>
      <c r="O51" s="227"/>
      <c r="P51" s="17">
        <f t="shared" si="1"/>
        <v>0</v>
      </c>
      <c r="Q51" s="17">
        <f t="shared" si="2"/>
        <v>0</v>
      </c>
      <c r="R51" s="2" t="str">
        <f t="shared" si="3"/>
        <v>no</v>
      </c>
    </row>
    <row r="52" spans="2:21" x14ac:dyDescent="0.2">
      <c r="C52" s="225"/>
      <c r="D52" s="225"/>
      <c r="E52" s="226"/>
      <c r="F52" s="17">
        <f t="shared" si="0"/>
        <v>0</v>
      </c>
      <c r="G52" s="227"/>
      <c r="H52" s="227"/>
      <c r="I52" s="227"/>
      <c r="J52" s="227"/>
      <c r="K52" s="227"/>
      <c r="L52" s="227"/>
      <c r="M52" s="227"/>
      <c r="N52" s="227"/>
      <c r="O52" s="227"/>
      <c r="P52" s="17">
        <f t="shared" si="1"/>
        <v>0</v>
      </c>
      <c r="Q52" s="17">
        <f t="shared" si="2"/>
        <v>0</v>
      </c>
      <c r="R52" s="2" t="str">
        <f t="shared" si="3"/>
        <v>no</v>
      </c>
    </row>
    <row r="53" spans="2:21" x14ac:dyDescent="0.2">
      <c r="C53" s="225"/>
      <c r="D53" s="225"/>
      <c r="E53" s="226"/>
      <c r="F53" s="17">
        <f t="shared" si="0"/>
        <v>0</v>
      </c>
      <c r="G53" s="227"/>
      <c r="H53" s="227"/>
      <c r="I53" s="227"/>
      <c r="J53" s="227"/>
      <c r="K53" s="227"/>
      <c r="L53" s="227"/>
      <c r="M53" s="227"/>
      <c r="N53" s="227"/>
      <c r="O53" s="227"/>
      <c r="P53" s="17">
        <f t="shared" si="1"/>
        <v>0</v>
      </c>
      <c r="Q53" s="17">
        <f t="shared" si="2"/>
        <v>0</v>
      </c>
      <c r="R53" s="2" t="str">
        <f t="shared" si="3"/>
        <v>no</v>
      </c>
    </row>
    <row r="54" spans="2:21" ht="15.75" x14ac:dyDescent="0.25">
      <c r="C54" s="19" t="s">
        <v>11</v>
      </c>
      <c r="D54" s="19">
        <f>SUM(D24:D53)</f>
        <v>0</v>
      </c>
      <c r="E54" s="119" t="s">
        <v>163</v>
      </c>
      <c r="F54" s="13">
        <f t="shared" ref="F54:Q54" si="5">SUM(F24:F53)</f>
        <v>0</v>
      </c>
      <c r="G54" s="13">
        <f t="shared" si="5"/>
        <v>0</v>
      </c>
      <c r="H54" s="13">
        <f t="shared" si="5"/>
        <v>0</v>
      </c>
      <c r="I54" s="13">
        <f t="shared" si="5"/>
        <v>0</v>
      </c>
      <c r="J54" s="13">
        <f t="shared" si="5"/>
        <v>0</v>
      </c>
      <c r="K54" s="13">
        <f t="shared" si="5"/>
        <v>0</v>
      </c>
      <c r="L54" s="13">
        <f t="shared" ref="L54:O54" si="6">SUM(L24:L53)</f>
        <v>0</v>
      </c>
      <c r="M54" s="13">
        <f t="shared" si="6"/>
        <v>0</v>
      </c>
      <c r="N54" s="13">
        <f t="shared" ref="N54" si="7">SUM(N24:N53)</f>
        <v>0</v>
      </c>
      <c r="O54" s="13">
        <f t="shared" si="6"/>
        <v>0</v>
      </c>
      <c r="P54" s="13">
        <f t="shared" si="5"/>
        <v>0</v>
      </c>
      <c r="Q54" s="13">
        <f t="shared" si="5"/>
        <v>0</v>
      </c>
    </row>
    <row r="56" spans="2:21" hidden="1" x14ac:dyDescent="0.2">
      <c r="D56" s="286" t="s">
        <v>94</v>
      </c>
      <c r="E56" s="287"/>
      <c r="F56" s="140"/>
    </row>
    <row r="57" spans="2:21" hidden="1" x14ac:dyDescent="0.2">
      <c r="D57" s="23" t="s">
        <v>95</v>
      </c>
      <c r="E57" s="24">
        <f>P54</f>
        <v>0</v>
      </c>
      <c r="F57" s="141"/>
    </row>
    <row r="58" spans="2:21" hidden="1" x14ac:dyDescent="0.2">
      <c r="D58" s="25" t="s">
        <v>96</v>
      </c>
      <c r="E58" s="26" t="e">
        <f>#REF!</f>
        <v>#REF!</v>
      </c>
      <c r="F58" s="141"/>
    </row>
    <row r="59" spans="2:21" ht="16.5" hidden="1" thickBot="1" x14ac:dyDescent="0.3">
      <c r="D59" s="21" t="s">
        <v>94</v>
      </c>
      <c r="E59" s="27" t="e">
        <f>E57/E58</f>
        <v>#REF!</v>
      </c>
      <c r="F59" s="142"/>
    </row>
    <row r="60" spans="2:21" ht="15.75" customHeight="1" x14ac:dyDescent="0.25">
      <c r="B60" s="39" t="s">
        <v>30</v>
      </c>
      <c r="C60" s="271" t="s">
        <v>251</v>
      </c>
      <c r="D60" s="37" t="str">
        <f>IF(OR(D11="",R23&gt;0),"STOP!","PROCEED")</f>
        <v>STOP!</v>
      </c>
    </row>
    <row r="61" spans="2:21" ht="15" customHeight="1" x14ac:dyDescent="0.2">
      <c r="C61" s="271"/>
    </row>
    <row r="62" spans="2:21" ht="15" customHeight="1" x14ac:dyDescent="0.2">
      <c r="C62" s="271"/>
      <c r="J62" s="5"/>
      <c r="K62" s="139"/>
      <c r="N62" s="5"/>
      <c r="O62" s="5"/>
      <c r="P62" s="139"/>
      <c r="Q62" s="139"/>
      <c r="R62" s="139"/>
      <c r="S62" s="139"/>
      <c r="T62" s="5"/>
      <c r="U62" s="5"/>
    </row>
    <row r="63" spans="2:21" ht="15" customHeight="1" x14ac:dyDescent="0.2">
      <c r="C63" s="271"/>
      <c r="J63" s="5"/>
      <c r="K63" s="139"/>
      <c r="N63" s="5"/>
      <c r="O63" s="5"/>
      <c r="P63" s="139"/>
      <c r="Q63" s="139"/>
      <c r="R63" s="139"/>
      <c r="S63" s="139"/>
      <c r="T63" s="5"/>
      <c r="U63" s="5"/>
    </row>
    <row r="64" spans="2:21" ht="15" customHeight="1" x14ac:dyDescent="0.2">
      <c r="C64" s="271"/>
      <c r="J64" s="5"/>
      <c r="K64" s="139"/>
      <c r="N64" s="5"/>
      <c r="O64" s="5"/>
      <c r="P64" s="139"/>
      <c r="Q64" s="139"/>
      <c r="R64" s="139"/>
      <c r="S64" s="139"/>
      <c r="T64" s="5"/>
      <c r="U64" s="5"/>
    </row>
    <row r="65" spans="3:21" ht="15" customHeight="1" x14ac:dyDescent="0.2">
      <c r="C65" s="271"/>
      <c r="J65" s="5"/>
      <c r="K65" s="139"/>
      <c r="N65" s="5"/>
      <c r="O65" s="5"/>
      <c r="P65" s="139"/>
      <c r="Q65" s="139"/>
      <c r="R65" s="139"/>
      <c r="S65" s="139"/>
      <c r="T65" s="5"/>
      <c r="U65" s="5"/>
    </row>
    <row r="66" spans="3:21" ht="15" customHeight="1" x14ac:dyDescent="0.2">
      <c r="C66" s="271"/>
      <c r="J66" s="5"/>
      <c r="K66" s="139"/>
      <c r="N66" s="5"/>
      <c r="O66" s="5"/>
      <c r="P66" s="139"/>
      <c r="Q66" s="139"/>
      <c r="R66" s="139"/>
      <c r="S66" s="139"/>
      <c r="T66" s="5"/>
      <c r="U66" s="5"/>
    </row>
    <row r="67" spans="3:21" ht="15" customHeight="1" x14ac:dyDescent="0.2">
      <c r="C67" s="271"/>
      <c r="J67" s="5"/>
      <c r="K67" s="139"/>
      <c r="N67" s="5"/>
      <c r="O67" s="5"/>
      <c r="P67" s="139"/>
      <c r="Q67" s="139"/>
      <c r="R67" s="139"/>
      <c r="S67" s="139"/>
      <c r="T67" s="5"/>
      <c r="U67" s="5"/>
    </row>
    <row r="68" spans="3:21" ht="15" customHeight="1" x14ac:dyDescent="0.2">
      <c r="C68" s="28"/>
      <c r="J68" s="5"/>
      <c r="K68" s="139"/>
      <c r="N68" s="5"/>
      <c r="O68" s="5"/>
      <c r="P68" s="139"/>
      <c r="Q68" s="139"/>
      <c r="R68" s="139"/>
      <c r="S68" s="139"/>
      <c r="T68" s="5"/>
      <c r="U68" s="5"/>
    </row>
    <row r="69" spans="3:21" x14ac:dyDescent="0.2">
      <c r="J69" s="5"/>
      <c r="K69" s="139"/>
      <c r="N69" s="5"/>
      <c r="O69" s="5"/>
      <c r="P69" s="139"/>
      <c r="Q69" s="139"/>
      <c r="R69" s="139"/>
      <c r="S69" s="139"/>
      <c r="T69" s="5"/>
      <c r="U69" s="5"/>
    </row>
    <row r="70" spans="3:21" x14ac:dyDescent="0.2">
      <c r="J70" s="5"/>
      <c r="K70" s="139"/>
      <c r="N70" s="5"/>
      <c r="O70" s="5"/>
      <c r="P70" s="139"/>
      <c r="Q70" s="139"/>
      <c r="R70" s="139"/>
      <c r="S70" s="139"/>
      <c r="T70" s="5"/>
      <c r="U70" s="5"/>
    </row>
    <row r="71" spans="3:21" x14ac:dyDescent="0.2">
      <c r="J71" s="5"/>
      <c r="K71" s="139"/>
      <c r="N71" s="5"/>
      <c r="O71" s="5"/>
      <c r="P71" s="139"/>
      <c r="Q71" s="139"/>
      <c r="R71" s="139"/>
      <c r="S71" s="139"/>
      <c r="T71" s="5"/>
      <c r="U71" s="5"/>
    </row>
    <row r="72" spans="3:21" x14ac:dyDescent="0.2">
      <c r="J72" s="5"/>
      <c r="K72" s="139"/>
      <c r="N72" s="5"/>
      <c r="O72" s="5"/>
      <c r="P72" s="139"/>
      <c r="Q72" s="139"/>
      <c r="R72" s="139"/>
      <c r="S72" s="139"/>
      <c r="T72" s="5"/>
      <c r="U72" s="5"/>
    </row>
    <row r="73" spans="3:21" x14ac:dyDescent="0.2">
      <c r="J73" s="5"/>
      <c r="K73" s="139"/>
      <c r="N73" s="5"/>
      <c r="O73" s="5"/>
      <c r="P73" s="139"/>
      <c r="Q73" s="139"/>
      <c r="R73" s="139"/>
      <c r="S73" s="139"/>
      <c r="T73" s="5"/>
      <c r="U73" s="5"/>
    </row>
    <row r="74" spans="3:21" x14ac:dyDescent="0.2">
      <c r="J74" s="5"/>
      <c r="K74" s="139"/>
      <c r="N74" s="5"/>
      <c r="O74" s="5"/>
      <c r="P74" s="139"/>
      <c r="Q74" s="139"/>
      <c r="R74" s="139"/>
      <c r="S74" s="139"/>
      <c r="T74" s="5"/>
      <c r="U74" s="5"/>
    </row>
    <row r="75" spans="3:21" x14ac:dyDescent="0.2">
      <c r="J75" s="5"/>
      <c r="K75" s="139"/>
      <c r="N75" s="5"/>
      <c r="O75" s="5"/>
      <c r="P75" s="139"/>
      <c r="Q75" s="139"/>
      <c r="R75" s="139"/>
      <c r="S75" s="139"/>
      <c r="T75" s="5"/>
      <c r="U75" s="5"/>
    </row>
  </sheetData>
  <mergeCells count="5">
    <mergeCell ref="B4:Q8"/>
    <mergeCell ref="B2:Q2"/>
    <mergeCell ref="D56:E56"/>
    <mergeCell ref="C60:C67"/>
    <mergeCell ref="C21:E22"/>
  </mergeCells>
  <conditionalFormatting sqref="D60">
    <cfRule type="containsText" dxfId="38" priority="1" operator="containsText" text="PROCEED">
      <formula>NOT(ISERROR(SEARCH("PROCEED",D60)))</formula>
    </cfRule>
    <cfRule type="containsText" dxfId="37" priority="2" operator="containsText" text="Stop">
      <formula>NOT(ISERROR(SEARCH("Stop",D60)))</formula>
    </cfRule>
  </conditionalFormatting>
  <pageMargins left="0.7" right="0.7"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B2:BK153"/>
  <sheetViews>
    <sheetView showGridLines="0" zoomScale="70" zoomScaleNormal="70" workbookViewId="0">
      <selection activeCell="B71" sqref="B71"/>
    </sheetView>
  </sheetViews>
  <sheetFormatPr defaultRowHeight="15" x14ac:dyDescent="0.2"/>
  <cols>
    <col min="1" max="1" width="2.5703125" style="2" customWidth="1"/>
    <col min="2" max="2" width="10.5703125" style="2" customWidth="1"/>
    <col min="3" max="3" width="36.5703125" style="2" customWidth="1"/>
    <col min="4" max="4" width="35.140625" style="2" customWidth="1"/>
    <col min="5" max="5" width="32.7109375" style="2" customWidth="1"/>
    <col min="6" max="6" width="23.42578125" style="2" bestFit="1" customWidth="1"/>
    <col min="7" max="7" width="25.140625" style="2" customWidth="1"/>
    <col min="8" max="14" width="21.5703125" style="2" customWidth="1"/>
    <col min="15" max="15" width="17.7109375" style="2" bestFit="1" customWidth="1"/>
    <col min="16" max="16" width="17.5703125" style="2" customWidth="1"/>
    <col min="17" max="17" width="19.28515625" style="2" customWidth="1"/>
    <col min="18" max="21" width="18.140625" style="2" customWidth="1"/>
    <col min="22" max="22" width="20.85546875" style="2" customWidth="1"/>
    <col min="23" max="23" width="16.140625" style="2" customWidth="1"/>
    <col min="24" max="24" width="17.28515625" style="2" customWidth="1"/>
    <col min="25" max="25" width="16.140625" style="2" customWidth="1"/>
    <col min="26" max="26" width="26.85546875" style="2" customWidth="1"/>
    <col min="27" max="27" width="25.5703125" style="2" hidden="1" customWidth="1"/>
    <col min="28" max="28" width="3.28515625" style="2" customWidth="1"/>
    <col min="29" max="29" width="16.7109375" style="2" customWidth="1"/>
    <col min="30" max="16384" width="9.140625" style="2"/>
  </cols>
  <sheetData>
    <row r="2" spans="2:26" ht="18.75" x14ac:dyDescent="0.3">
      <c r="B2" s="290" t="s">
        <v>126</v>
      </c>
      <c r="C2" s="290"/>
      <c r="D2" s="290"/>
      <c r="E2" s="290"/>
      <c r="F2" s="290"/>
      <c r="G2" s="290"/>
      <c r="H2" s="290"/>
      <c r="I2" s="290"/>
      <c r="J2" s="290"/>
      <c r="K2" s="290"/>
      <c r="L2" s="290"/>
      <c r="M2" s="290"/>
      <c r="N2" s="290"/>
      <c r="O2" s="290"/>
      <c r="P2" s="290"/>
      <c r="Q2" s="290"/>
      <c r="R2" s="290"/>
      <c r="S2" s="254"/>
      <c r="T2" s="254"/>
      <c r="U2" s="254"/>
      <c r="V2" s="112"/>
      <c r="W2" s="112"/>
      <c r="X2" s="112"/>
      <c r="Y2" s="112"/>
      <c r="Z2" s="112"/>
    </row>
    <row r="3" spans="2:26" ht="13.5" customHeight="1" x14ac:dyDescent="0.3">
      <c r="B3" s="117"/>
      <c r="C3" s="117"/>
      <c r="D3" s="117"/>
      <c r="E3" s="117"/>
      <c r="F3" s="117"/>
      <c r="G3" s="117"/>
      <c r="H3" s="117"/>
      <c r="I3" s="117"/>
      <c r="J3" s="117"/>
      <c r="K3" s="117"/>
      <c r="L3" s="117"/>
      <c r="M3" s="117"/>
      <c r="N3" s="117"/>
      <c r="O3" s="117"/>
      <c r="P3" s="117"/>
      <c r="Q3" s="117"/>
      <c r="R3" s="117"/>
      <c r="S3" s="117"/>
      <c r="T3" s="117"/>
      <c r="U3" s="117"/>
      <c r="V3" s="117"/>
      <c r="W3" s="117"/>
      <c r="X3" s="117"/>
      <c r="Y3" s="112"/>
      <c r="Z3" s="112"/>
    </row>
    <row r="4" spans="2:26" ht="57.75" customHeight="1" x14ac:dyDescent="0.3">
      <c r="B4" s="291" t="s">
        <v>231</v>
      </c>
      <c r="C4" s="291"/>
      <c r="D4" s="291"/>
      <c r="E4" s="291"/>
      <c r="F4" s="291"/>
      <c r="G4" s="291"/>
      <c r="H4" s="291"/>
      <c r="I4" s="291"/>
      <c r="J4" s="291"/>
      <c r="K4" s="291"/>
      <c r="L4" s="291"/>
      <c r="M4" s="291"/>
      <c r="N4" s="291"/>
      <c r="O4" s="291"/>
      <c r="P4" s="291"/>
      <c r="Q4" s="291"/>
      <c r="R4" s="291"/>
      <c r="S4" s="255"/>
      <c r="T4" s="255"/>
      <c r="U4" s="255"/>
      <c r="V4" s="162"/>
      <c r="W4" s="162"/>
      <c r="X4" s="162"/>
      <c r="Y4" s="112"/>
      <c r="Z4" s="112"/>
    </row>
    <row r="5" spans="2:26" ht="18.75" x14ac:dyDescent="0.3">
      <c r="B5" s="291"/>
      <c r="C5" s="291"/>
      <c r="D5" s="291"/>
      <c r="E5" s="291"/>
      <c r="F5" s="291"/>
      <c r="G5" s="291"/>
      <c r="H5" s="291"/>
      <c r="I5" s="291"/>
      <c r="J5" s="291"/>
      <c r="K5" s="291"/>
      <c r="L5" s="291"/>
      <c r="M5" s="291"/>
      <c r="N5" s="291"/>
      <c r="O5" s="291"/>
      <c r="P5" s="291"/>
      <c r="Q5" s="291"/>
      <c r="R5" s="291"/>
      <c r="S5" s="255"/>
      <c r="T5" s="255"/>
      <c r="U5" s="255"/>
      <c r="V5" s="162"/>
      <c r="W5" s="162"/>
      <c r="X5" s="162"/>
      <c r="Y5" s="112"/>
      <c r="Z5" s="112"/>
    </row>
    <row r="6" spans="2:26" ht="18.75" x14ac:dyDescent="0.3">
      <c r="B6" s="291"/>
      <c r="C6" s="291"/>
      <c r="D6" s="291"/>
      <c r="E6" s="291"/>
      <c r="F6" s="291"/>
      <c r="G6" s="291"/>
      <c r="H6" s="291"/>
      <c r="I6" s="291"/>
      <c r="J6" s="291"/>
      <c r="K6" s="291"/>
      <c r="L6" s="291"/>
      <c r="M6" s="291"/>
      <c r="N6" s="291"/>
      <c r="O6" s="291"/>
      <c r="P6" s="291"/>
      <c r="Q6" s="291"/>
      <c r="R6" s="291"/>
      <c r="S6" s="255"/>
      <c r="T6" s="255"/>
      <c r="U6" s="255"/>
      <c r="V6" s="162"/>
      <c r="W6" s="162"/>
      <c r="X6" s="162"/>
      <c r="Y6" s="112"/>
      <c r="Z6" s="112"/>
    </row>
    <row r="7" spans="2:26" ht="18.75" x14ac:dyDescent="0.3">
      <c r="B7" s="291"/>
      <c r="C7" s="291"/>
      <c r="D7" s="291"/>
      <c r="E7" s="291"/>
      <c r="F7" s="291"/>
      <c r="G7" s="291"/>
      <c r="H7" s="291"/>
      <c r="I7" s="291"/>
      <c r="J7" s="291"/>
      <c r="K7" s="291"/>
      <c r="L7" s="291"/>
      <c r="M7" s="291"/>
      <c r="N7" s="291"/>
      <c r="O7" s="291"/>
      <c r="P7" s="291"/>
      <c r="Q7" s="291"/>
      <c r="R7" s="291"/>
      <c r="S7" s="255"/>
      <c r="T7" s="255"/>
      <c r="U7" s="255"/>
      <c r="V7" s="162"/>
      <c r="W7" s="162"/>
      <c r="X7" s="162"/>
      <c r="Y7" s="112"/>
      <c r="Z7" s="112"/>
    </row>
    <row r="8" spans="2:26" ht="18.75" x14ac:dyDescent="0.3">
      <c r="B8" s="291"/>
      <c r="C8" s="291"/>
      <c r="D8" s="291"/>
      <c r="E8" s="291"/>
      <c r="F8" s="291"/>
      <c r="G8" s="291"/>
      <c r="H8" s="291"/>
      <c r="I8" s="291"/>
      <c r="J8" s="291"/>
      <c r="K8" s="291"/>
      <c r="L8" s="291"/>
      <c r="M8" s="291"/>
      <c r="N8" s="291"/>
      <c r="O8" s="291"/>
      <c r="P8" s="291"/>
      <c r="Q8" s="291"/>
      <c r="R8" s="291"/>
      <c r="S8" s="255"/>
      <c r="T8" s="255"/>
      <c r="U8" s="255"/>
      <c r="V8" s="162"/>
      <c r="W8" s="162"/>
      <c r="X8" s="162"/>
      <c r="Y8" s="112"/>
      <c r="Z8" s="112"/>
    </row>
    <row r="10" spans="2:26" ht="15.75" x14ac:dyDescent="0.25">
      <c r="B10" s="39" t="s">
        <v>28</v>
      </c>
      <c r="C10" s="47" t="s">
        <v>52</v>
      </c>
      <c r="D10" s="7" t="str">
        <f>'2. All Grants and Contracts'!$D$8</f>
        <v xml:space="preserve">ARPA-E </v>
      </c>
    </row>
    <row r="11" spans="2:26" x14ac:dyDescent="0.2">
      <c r="D11" s="7" t="str">
        <f>IF('2. All Grants and Contracts'!D9&lt;&gt;"",'2. All Grants and Contracts'!D9,"")</f>
        <v/>
      </c>
    </row>
    <row r="12" spans="2:26" x14ac:dyDescent="0.2">
      <c r="D12" s="7" t="str">
        <f>IF('2. All Grants and Contracts'!D10&lt;&gt;"",'2. All Grants and Contracts'!D10,"")</f>
        <v/>
      </c>
    </row>
    <row r="13" spans="2:26" ht="15.75" x14ac:dyDescent="0.25">
      <c r="D13" s="7" t="str">
        <f>IF('2. All Grants and Contracts'!D11&lt;&gt;"",'2. All Grants and Contracts'!D11,"")</f>
        <v/>
      </c>
      <c r="P13" s="12"/>
      <c r="Q13" s="12"/>
      <c r="R13" s="12"/>
      <c r="S13" s="12"/>
      <c r="T13" s="12"/>
      <c r="U13" s="12"/>
      <c r="V13" s="12"/>
      <c r="W13" s="12"/>
      <c r="X13" s="12"/>
      <c r="Y13" s="5"/>
    </row>
    <row r="14" spans="2:26" ht="15.75" x14ac:dyDescent="0.25">
      <c r="D14" s="7" t="str">
        <f>IF('2. All Grants and Contracts'!D12&lt;&gt;"",'2. All Grants and Contracts'!D12,"")</f>
        <v/>
      </c>
      <c r="P14" s="12"/>
      <c r="Q14" s="12"/>
      <c r="R14" s="12"/>
      <c r="S14" s="12"/>
      <c r="T14" s="12"/>
      <c r="U14" s="12"/>
      <c r="V14" s="12"/>
      <c r="W14" s="12"/>
      <c r="X14" s="12"/>
      <c r="Y14" s="5"/>
    </row>
    <row r="15" spans="2:26" ht="15.75" x14ac:dyDescent="0.25">
      <c r="D15" s="7" t="str">
        <f>IF('2. All Grants and Contracts'!D13&lt;&gt;"",'2. All Grants and Contracts'!D13,"")</f>
        <v/>
      </c>
      <c r="P15" s="12"/>
      <c r="Q15" s="12"/>
      <c r="R15" s="12"/>
      <c r="S15" s="12"/>
      <c r="T15" s="12"/>
      <c r="U15" s="12"/>
      <c r="V15" s="12"/>
      <c r="W15" s="12"/>
      <c r="X15" s="12"/>
      <c r="Y15" s="5"/>
    </row>
    <row r="16" spans="2:26" ht="15.75" x14ac:dyDescent="0.25">
      <c r="D16" s="7" t="str">
        <f>IF('2. All Grants and Contracts'!D14&lt;&gt;"",'2. All Grants and Contracts'!D14,"")</f>
        <v/>
      </c>
      <c r="P16" s="12"/>
      <c r="Q16" s="12"/>
      <c r="R16" s="12"/>
      <c r="S16" s="12"/>
      <c r="T16" s="12"/>
      <c r="U16" s="12"/>
      <c r="V16" s="12"/>
      <c r="W16" s="12"/>
      <c r="X16" s="12"/>
      <c r="Y16" s="5"/>
    </row>
    <row r="17" spans="2:27" ht="15.75" x14ac:dyDescent="0.25">
      <c r="D17" s="7" t="str">
        <f>IF('2. All Grants and Contracts'!D15&lt;&gt;"",'2. All Grants and Contracts'!D15,"")</f>
        <v/>
      </c>
      <c r="P17" s="12"/>
      <c r="Q17" s="12"/>
      <c r="R17" s="12"/>
      <c r="S17" s="12"/>
      <c r="T17" s="12"/>
      <c r="U17" s="12"/>
      <c r="V17" s="12"/>
      <c r="W17" s="12"/>
      <c r="X17" s="12"/>
      <c r="Y17" s="5"/>
    </row>
    <row r="18" spans="2:27" x14ac:dyDescent="0.2">
      <c r="D18" s="7" t="str">
        <f>IF('2. All Grants and Contracts'!D16&lt;&gt;"",'2. All Grants and Contracts'!D16,"")</f>
        <v/>
      </c>
    </row>
    <row r="19" spans="2:27" x14ac:dyDescent="0.2">
      <c r="D19" s="1"/>
      <c r="H19" s="1"/>
      <c r="I19" s="1"/>
    </row>
    <row r="20" spans="2:27" x14ac:dyDescent="0.2">
      <c r="D20" s="1"/>
    </row>
    <row r="21" spans="2:27" ht="15.75" customHeight="1" x14ac:dyDescent="0.25">
      <c r="B21" s="39" t="s">
        <v>29</v>
      </c>
      <c r="C21" s="289" t="s">
        <v>217</v>
      </c>
      <c r="D21" s="225"/>
    </row>
    <row r="22" spans="2:27" ht="15" customHeight="1" x14ac:dyDescent="0.2">
      <c r="C22" s="271"/>
      <c r="D22" s="225"/>
    </row>
    <row r="23" spans="2:27" ht="15" customHeight="1" x14ac:dyDescent="0.2">
      <c r="C23" s="271"/>
      <c r="D23" s="225"/>
    </row>
    <row r="24" spans="2:27" x14ac:dyDescent="0.2">
      <c r="C24" s="271"/>
      <c r="D24" s="225"/>
    </row>
    <row r="25" spans="2:27" x14ac:dyDescent="0.2">
      <c r="D25" s="225"/>
    </row>
    <row r="26" spans="2:27" x14ac:dyDescent="0.2">
      <c r="D26" s="225"/>
    </row>
    <row r="27" spans="2:27" x14ac:dyDescent="0.2">
      <c r="D27" s="225"/>
    </row>
    <row r="28" spans="2:27" x14ac:dyDescent="0.2">
      <c r="D28" s="225"/>
    </row>
    <row r="30" spans="2:27" s="35" customFormat="1" ht="15" customHeight="1" x14ac:dyDescent="0.3">
      <c r="B30" s="39" t="s">
        <v>30</v>
      </c>
      <c r="C30" s="271" t="s">
        <v>134</v>
      </c>
      <c r="D30" s="271"/>
      <c r="E30" s="271"/>
      <c r="F30" s="271"/>
      <c r="G30" s="99"/>
      <c r="H30" s="288"/>
      <c r="I30" s="288"/>
      <c r="J30" s="288"/>
      <c r="K30" s="288"/>
      <c r="L30" s="288"/>
      <c r="M30" s="288"/>
      <c r="N30" s="288"/>
      <c r="O30" s="288"/>
      <c r="P30" s="288"/>
      <c r="Q30" s="288"/>
      <c r="R30" s="288"/>
      <c r="S30" s="288"/>
      <c r="T30" s="288"/>
      <c r="U30" s="288"/>
      <c r="V30" s="288"/>
      <c r="W30" s="288"/>
      <c r="X30" s="288"/>
      <c r="Y30" s="36"/>
      <c r="Z30" s="36"/>
      <c r="AA30" s="34">
        <f>COUNTIF($Z$35:$Z$64,"no")</f>
        <v>0</v>
      </c>
    </row>
    <row r="31" spans="2:27" s="35" customFormat="1" ht="15" customHeight="1" x14ac:dyDescent="0.3">
      <c r="B31" s="10"/>
      <c r="C31" s="271"/>
      <c r="D31" s="271"/>
      <c r="E31" s="271"/>
      <c r="F31" s="271"/>
      <c r="G31" s="99"/>
      <c r="H31" s="9"/>
      <c r="I31" s="9"/>
      <c r="J31" s="9"/>
      <c r="K31" s="253"/>
      <c r="L31" s="253"/>
      <c r="M31" s="253"/>
      <c r="N31" s="253"/>
      <c r="O31" s="9"/>
      <c r="P31" s="9"/>
      <c r="Q31" s="9"/>
      <c r="R31" s="9"/>
      <c r="S31" s="253"/>
      <c r="T31" s="253"/>
      <c r="U31" s="253"/>
      <c r="V31" s="9"/>
      <c r="W31" s="9"/>
      <c r="X31" s="9"/>
      <c r="Y31" s="36"/>
      <c r="Z31" s="36"/>
      <c r="AA31" s="106"/>
    </row>
    <row r="32" spans="2:27" s="35" customFormat="1" ht="20.25" x14ac:dyDescent="0.3">
      <c r="B32" s="10"/>
      <c r="C32" s="271"/>
      <c r="D32" s="271"/>
      <c r="E32" s="271"/>
      <c r="F32" s="271"/>
      <c r="G32" s="99"/>
      <c r="H32" s="9"/>
      <c r="I32" s="9"/>
      <c r="J32" s="9"/>
      <c r="K32" s="253"/>
      <c r="L32" s="253"/>
      <c r="M32" s="253"/>
      <c r="N32" s="253"/>
      <c r="O32" s="9"/>
      <c r="P32" s="9"/>
      <c r="Q32" s="9"/>
      <c r="R32" s="9"/>
      <c r="S32" s="253"/>
      <c r="T32" s="253"/>
      <c r="U32" s="253"/>
      <c r="V32" s="9"/>
      <c r="W32" s="9"/>
      <c r="X32" s="9"/>
      <c r="Y32" s="36"/>
      <c r="Z32" s="36"/>
      <c r="AA32" s="106"/>
    </row>
    <row r="33" spans="2:63" s="35" customFormat="1" ht="0.75" customHeight="1" x14ac:dyDescent="0.3">
      <c r="B33" s="10"/>
      <c r="C33" s="271"/>
      <c r="D33" s="271"/>
      <c r="E33" s="271"/>
      <c r="F33" s="271"/>
      <c r="G33" s="99"/>
      <c r="H33" s="9"/>
      <c r="I33" s="9"/>
      <c r="J33" s="9"/>
      <c r="K33" s="253"/>
      <c r="L33" s="253"/>
      <c r="M33" s="253"/>
      <c r="N33" s="253"/>
      <c r="O33" s="9"/>
      <c r="P33" s="9"/>
      <c r="Q33" s="9"/>
      <c r="R33" s="9"/>
      <c r="S33" s="253"/>
      <c r="T33" s="253"/>
      <c r="U33" s="253"/>
      <c r="V33" s="9"/>
      <c r="W33" s="9"/>
      <c r="X33" s="9"/>
      <c r="Y33" s="36"/>
      <c r="Z33" s="36"/>
      <c r="AA33" s="106"/>
    </row>
    <row r="34" spans="2:63" s="45" customFormat="1" ht="30" x14ac:dyDescent="0.25">
      <c r="C34" s="20" t="s">
        <v>44</v>
      </c>
      <c r="D34" s="20" t="s">
        <v>45</v>
      </c>
      <c r="E34" s="20" t="s">
        <v>131</v>
      </c>
      <c r="F34" s="20" t="s">
        <v>23</v>
      </c>
      <c r="G34" s="100"/>
      <c r="H34" s="100"/>
      <c r="I34" s="100"/>
      <c r="J34" s="100"/>
      <c r="K34" s="100"/>
      <c r="L34" s="100"/>
      <c r="M34" s="100"/>
      <c r="N34" s="100"/>
      <c r="O34" s="100"/>
      <c r="P34" s="100"/>
      <c r="Q34" s="100"/>
      <c r="R34" s="100"/>
      <c r="S34" s="100"/>
      <c r="T34" s="100"/>
      <c r="U34" s="100"/>
      <c r="V34" s="100"/>
      <c r="W34" s="100"/>
      <c r="X34" s="100"/>
      <c r="Y34" s="100"/>
      <c r="Z34" s="101"/>
      <c r="AA34" s="43" t="s">
        <v>90</v>
      </c>
      <c r="AB34" s="44"/>
    </row>
    <row r="35" spans="2:63" x14ac:dyDescent="0.2">
      <c r="C35" s="7">
        <f>'3. Employee Benefits'!C24</f>
        <v>0</v>
      </c>
      <c r="D35" s="105">
        <f>'3. Employee Benefits'!F24</f>
        <v>0</v>
      </c>
      <c r="E35" s="230"/>
      <c r="F35" s="230"/>
      <c r="G35" s="97"/>
      <c r="H35" s="97"/>
      <c r="I35" s="97"/>
      <c r="J35" s="97"/>
      <c r="K35" s="97"/>
      <c r="L35" s="97"/>
      <c r="M35" s="97"/>
      <c r="N35" s="97"/>
      <c r="O35" s="97"/>
      <c r="P35" s="97"/>
      <c r="Q35" s="97"/>
      <c r="R35" s="97"/>
      <c r="S35" s="97"/>
      <c r="T35" s="97"/>
      <c r="U35" s="97"/>
      <c r="V35" s="97"/>
      <c r="W35" s="97"/>
      <c r="X35" s="102"/>
      <c r="Y35" s="103"/>
      <c r="Z35" s="5"/>
      <c r="AA35" s="18" t="str">
        <f>IF(D35=SUM(E35:F35),"yes","no")</f>
        <v>yes</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2:63" x14ac:dyDescent="0.2">
      <c r="C36" s="7">
        <f>'3. Employee Benefits'!C25</f>
        <v>0</v>
      </c>
      <c r="D36" s="105">
        <f>'3. Employee Benefits'!F25</f>
        <v>0</v>
      </c>
      <c r="E36" s="230"/>
      <c r="F36" s="230"/>
      <c r="G36" s="97"/>
      <c r="H36" s="97"/>
      <c r="I36" s="97"/>
      <c r="J36" s="97"/>
      <c r="K36" s="97"/>
      <c r="L36" s="97"/>
      <c r="M36" s="97"/>
      <c r="N36" s="97"/>
      <c r="O36" s="97"/>
      <c r="P36" s="97"/>
      <c r="Q36" s="97"/>
      <c r="R36" s="97"/>
      <c r="S36" s="97"/>
      <c r="T36" s="97"/>
      <c r="U36" s="97"/>
      <c r="V36" s="97"/>
      <c r="W36" s="97"/>
      <c r="X36" s="102"/>
      <c r="Y36" s="103"/>
      <c r="Z36" s="5"/>
      <c r="AA36" s="18" t="str">
        <f t="shared" ref="AA36:AA64" si="0">IF(D36=SUM(E36:F36),"yes","no")</f>
        <v>yes</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2:63" ht="15.75" x14ac:dyDescent="0.25">
      <c r="C37" s="7">
        <f>'3. Employee Benefits'!C26</f>
        <v>0</v>
      </c>
      <c r="D37" s="105">
        <f>'3. Employee Benefits'!F26</f>
        <v>0</v>
      </c>
      <c r="E37" s="230"/>
      <c r="F37" s="230"/>
      <c r="G37" s="97"/>
      <c r="H37" s="22"/>
      <c r="I37" s="2" t="s">
        <v>114</v>
      </c>
      <c r="J37" s="97"/>
      <c r="K37" s="97"/>
      <c r="L37" s="97"/>
      <c r="M37" s="97"/>
      <c r="N37" s="97"/>
      <c r="O37" s="97"/>
      <c r="P37" s="97"/>
      <c r="Q37" s="97"/>
      <c r="R37" s="97"/>
      <c r="S37" s="97"/>
      <c r="T37" s="97"/>
      <c r="U37" s="97"/>
      <c r="V37" s="97"/>
      <c r="W37" s="97"/>
      <c r="X37" s="102"/>
      <c r="Y37" s="103"/>
      <c r="Z37" s="5"/>
      <c r="AA37" s="18" t="str">
        <f t="shared" si="0"/>
        <v>yes</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2:63" x14ac:dyDescent="0.2">
      <c r="C38" s="7">
        <f>'3. Employee Benefits'!C27</f>
        <v>0</v>
      </c>
      <c r="D38" s="105">
        <f>'3. Employee Benefits'!F27</f>
        <v>0</v>
      </c>
      <c r="E38" s="230"/>
      <c r="F38" s="230"/>
      <c r="G38" s="97"/>
      <c r="H38" s="3"/>
      <c r="I38" s="2" t="s">
        <v>73</v>
      </c>
      <c r="J38" s="97"/>
      <c r="K38" s="97"/>
      <c r="L38" s="97"/>
      <c r="M38" s="97"/>
      <c r="N38" s="97"/>
      <c r="O38" s="97"/>
      <c r="P38" s="97"/>
      <c r="Q38" s="97"/>
      <c r="R38" s="97"/>
      <c r="S38" s="97"/>
      <c r="T38" s="97"/>
      <c r="U38" s="97"/>
      <c r="V38" s="97"/>
      <c r="W38" s="97"/>
      <c r="X38" s="102"/>
      <c r="Y38" s="103"/>
      <c r="Z38" s="5"/>
      <c r="AA38" s="18" t="str">
        <f t="shared" si="0"/>
        <v>yes</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2:63" x14ac:dyDescent="0.2">
      <c r="C39" s="7">
        <f>'3. Employee Benefits'!C28</f>
        <v>0</v>
      </c>
      <c r="D39" s="105">
        <f>'3. Employee Benefits'!F28</f>
        <v>0</v>
      </c>
      <c r="E39" s="230"/>
      <c r="F39" s="230"/>
      <c r="G39" s="97"/>
      <c r="H39" s="97"/>
      <c r="I39" s="97"/>
      <c r="J39" s="97"/>
      <c r="K39" s="97"/>
      <c r="L39" s="97"/>
      <c r="M39" s="97"/>
      <c r="N39" s="97"/>
      <c r="O39" s="97"/>
      <c r="P39" s="97"/>
      <c r="Q39" s="97"/>
      <c r="R39" s="97"/>
      <c r="S39" s="97"/>
      <c r="T39" s="97"/>
      <c r="U39" s="97"/>
      <c r="V39" s="97"/>
      <c r="W39" s="97"/>
      <c r="X39" s="102"/>
      <c r="Y39" s="103"/>
      <c r="Z39" s="5"/>
      <c r="AA39" s="18" t="str">
        <f t="shared" si="0"/>
        <v>yes</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row>
    <row r="40" spans="2:63" x14ac:dyDescent="0.2">
      <c r="C40" s="7">
        <f>'3. Employee Benefits'!C29</f>
        <v>0</v>
      </c>
      <c r="D40" s="105">
        <f>'3. Employee Benefits'!F29</f>
        <v>0</v>
      </c>
      <c r="E40" s="230"/>
      <c r="F40" s="230"/>
      <c r="G40" s="97"/>
      <c r="H40" s="97"/>
      <c r="I40" s="97"/>
      <c r="J40" s="97"/>
      <c r="K40" s="97"/>
      <c r="L40" s="97"/>
      <c r="M40" s="97"/>
      <c r="N40" s="97"/>
      <c r="O40" s="97"/>
      <c r="P40" s="97"/>
      <c r="Q40" s="97"/>
      <c r="R40" s="97"/>
      <c r="S40" s="97"/>
      <c r="T40" s="97"/>
      <c r="U40" s="97"/>
      <c r="V40" s="97"/>
      <c r="W40" s="97"/>
      <c r="X40" s="102"/>
      <c r="Y40" s="103"/>
      <c r="Z40" s="5"/>
      <c r="AA40" s="18" t="str">
        <f t="shared" si="0"/>
        <v>yes</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spans="2:63" x14ac:dyDescent="0.2">
      <c r="C41" s="7">
        <f>'3. Employee Benefits'!C30</f>
        <v>0</v>
      </c>
      <c r="D41" s="105">
        <f>'3. Employee Benefits'!F30</f>
        <v>0</v>
      </c>
      <c r="E41" s="230"/>
      <c r="F41" s="230"/>
      <c r="G41" s="97"/>
      <c r="H41" s="97"/>
      <c r="I41" s="97"/>
      <c r="J41" s="97"/>
      <c r="K41" s="97"/>
      <c r="L41" s="97"/>
      <c r="M41" s="97"/>
      <c r="N41" s="97"/>
      <c r="O41" s="97"/>
      <c r="P41" s="97"/>
      <c r="Q41" s="97"/>
      <c r="R41" s="97"/>
      <c r="S41" s="97"/>
      <c r="T41" s="97"/>
      <c r="U41" s="97"/>
      <c r="V41" s="97"/>
      <c r="W41" s="97"/>
      <c r="X41" s="102"/>
      <c r="Y41" s="103"/>
      <c r="Z41" s="5"/>
      <c r="AA41" s="18" t="str">
        <f t="shared" si="0"/>
        <v>yes</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row>
    <row r="42" spans="2:63" x14ac:dyDescent="0.2">
      <c r="C42" s="7">
        <f>'3. Employee Benefits'!C31</f>
        <v>0</v>
      </c>
      <c r="D42" s="105">
        <f>'3. Employee Benefits'!F31</f>
        <v>0</v>
      </c>
      <c r="E42" s="230"/>
      <c r="F42" s="230"/>
      <c r="G42" s="97"/>
      <c r="H42" s="97"/>
      <c r="I42" s="97"/>
      <c r="J42" s="97"/>
      <c r="K42" s="97"/>
      <c r="L42" s="97"/>
      <c r="M42" s="97"/>
      <c r="N42" s="97"/>
      <c r="O42" s="97"/>
      <c r="P42" s="97"/>
      <c r="Q42" s="97"/>
      <c r="R42" s="97"/>
      <c r="S42" s="97"/>
      <c r="T42" s="97"/>
      <c r="U42" s="97"/>
      <c r="V42" s="97"/>
      <c r="W42" s="97"/>
      <c r="X42" s="102"/>
      <c r="Y42" s="103"/>
      <c r="Z42" s="5"/>
      <c r="AA42" s="18" t="str">
        <f t="shared" si="0"/>
        <v>yes</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2:63" x14ac:dyDescent="0.2">
      <c r="C43" s="7">
        <f>'3. Employee Benefits'!C32</f>
        <v>0</v>
      </c>
      <c r="D43" s="105">
        <f>'3. Employee Benefits'!F32</f>
        <v>0</v>
      </c>
      <c r="E43" s="230"/>
      <c r="F43" s="230"/>
      <c r="G43" s="97"/>
      <c r="H43" s="97"/>
      <c r="I43" s="97"/>
      <c r="J43" s="97"/>
      <c r="K43" s="97"/>
      <c r="L43" s="97"/>
      <c r="M43" s="97"/>
      <c r="N43" s="97"/>
      <c r="O43" s="97"/>
      <c r="P43" s="97"/>
      <c r="Q43" s="97"/>
      <c r="R43" s="97"/>
      <c r="S43" s="97"/>
      <c r="T43" s="97"/>
      <c r="U43" s="97"/>
      <c r="V43" s="97"/>
      <c r="W43" s="97"/>
      <c r="X43" s="102"/>
      <c r="Y43" s="103"/>
      <c r="Z43" s="5"/>
      <c r="AA43" s="18" t="str">
        <f t="shared" si="0"/>
        <v>yes</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2:63" x14ac:dyDescent="0.2">
      <c r="C44" s="7">
        <f>'3. Employee Benefits'!C33</f>
        <v>0</v>
      </c>
      <c r="D44" s="105">
        <f>'3. Employee Benefits'!F33</f>
        <v>0</v>
      </c>
      <c r="E44" s="230"/>
      <c r="F44" s="230"/>
      <c r="G44" s="97"/>
      <c r="H44" s="97"/>
      <c r="I44" s="97"/>
      <c r="J44" s="97"/>
      <c r="K44" s="97"/>
      <c r="L44" s="97"/>
      <c r="M44" s="97"/>
      <c r="N44" s="97"/>
      <c r="O44" s="97"/>
      <c r="P44" s="97"/>
      <c r="Q44" s="97"/>
      <c r="R44" s="97"/>
      <c r="S44" s="97"/>
      <c r="T44" s="97"/>
      <c r="U44" s="97"/>
      <c r="V44" s="97"/>
      <c r="W44" s="97"/>
      <c r="X44" s="102"/>
      <c r="Y44" s="103"/>
      <c r="Z44" s="5"/>
      <c r="AA44" s="18" t="str">
        <f t="shared" si="0"/>
        <v>yes</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2:63" x14ac:dyDescent="0.2">
      <c r="C45" s="7">
        <f>'3. Employee Benefits'!C34</f>
        <v>0</v>
      </c>
      <c r="D45" s="105">
        <f>'3. Employee Benefits'!F34</f>
        <v>0</v>
      </c>
      <c r="E45" s="230"/>
      <c r="F45" s="230"/>
      <c r="G45" s="97"/>
      <c r="H45" s="97"/>
      <c r="I45" s="97"/>
      <c r="J45" s="97"/>
      <c r="K45" s="97"/>
      <c r="L45" s="97"/>
      <c r="M45" s="97"/>
      <c r="N45" s="97"/>
      <c r="O45" s="97"/>
      <c r="P45" s="97"/>
      <c r="Q45" s="97"/>
      <c r="R45" s="97"/>
      <c r="S45" s="97"/>
      <c r="T45" s="97"/>
      <c r="U45" s="97"/>
      <c r="V45" s="97"/>
      <c r="W45" s="97"/>
      <c r="X45" s="102"/>
      <c r="Y45" s="103"/>
      <c r="Z45" s="5"/>
      <c r="AA45" s="18" t="str">
        <f t="shared" si="0"/>
        <v>yes</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row>
    <row r="46" spans="2:63" x14ac:dyDescent="0.2">
      <c r="C46" s="7">
        <f>'3. Employee Benefits'!C35</f>
        <v>0</v>
      </c>
      <c r="D46" s="105">
        <f>'3. Employee Benefits'!F35</f>
        <v>0</v>
      </c>
      <c r="E46" s="230"/>
      <c r="F46" s="230"/>
      <c r="G46" s="97"/>
      <c r="H46" s="97"/>
      <c r="I46" s="97"/>
      <c r="J46" s="97"/>
      <c r="K46" s="97"/>
      <c r="L46" s="97"/>
      <c r="M46" s="97"/>
      <c r="N46" s="97"/>
      <c r="O46" s="97"/>
      <c r="P46" s="97"/>
      <c r="Q46" s="97"/>
      <c r="R46" s="97"/>
      <c r="S46" s="97"/>
      <c r="T46" s="97"/>
      <c r="U46" s="97"/>
      <c r="V46" s="97"/>
      <c r="W46" s="97"/>
      <c r="X46" s="102"/>
      <c r="Y46" s="103"/>
      <c r="Z46" s="5"/>
      <c r="AA46" s="18" t="str">
        <f t="shared" si="0"/>
        <v>yes</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2:63" x14ac:dyDescent="0.2">
      <c r="C47" s="7">
        <f>'3. Employee Benefits'!C36</f>
        <v>0</v>
      </c>
      <c r="D47" s="105">
        <f>'3. Employee Benefits'!F36</f>
        <v>0</v>
      </c>
      <c r="E47" s="230"/>
      <c r="F47" s="230"/>
      <c r="G47" s="97"/>
      <c r="H47" s="97"/>
      <c r="I47" s="97"/>
      <c r="J47" s="97"/>
      <c r="K47" s="97"/>
      <c r="L47" s="97"/>
      <c r="M47" s="97"/>
      <c r="N47" s="97"/>
      <c r="O47" s="97"/>
      <c r="P47" s="97"/>
      <c r="Q47" s="97"/>
      <c r="R47" s="97"/>
      <c r="S47" s="97"/>
      <c r="T47" s="97"/>
      <c r="U47" s="97"/>
      <c r="V47" s="97"/>
      <c r="W47" s="97"/>
      <c r="X47" s="102"/>
      <c r="Y47" s="103"/>
      <c r="Z47" s="5"/>
      <c r="AA47" s="18" t="str">
        <f t="shared" si="0"/>
        <v>yes</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2:63" x14ac:dyDescent="0.2">
      <c r="C48" s="7">
        <f>'3. Employee Benefits'!C37</f>
        <v>0</v>
      </c>
      <c r="D48" s="105">
        <f>'3. Employee Benefits'!F37</f>
        <v>0</v>
      </c>
      <c r="E48" s="230"/>
      <c r="F48" s="230"/>
      <c r="G48" s="97"/>
      <c r="H48" s="97"/>
      <c r="I48" s="97"/>
      <c r="J48" s="97"/>
      <c r="K48" s="97"/>
      <c r="L48" s="97"/>
      <c r="M48" s="97"/>
      <c r="N48" s="97"/>
      <c r="O48" s="97"/>
      <c r="P48" s="97"/>
      <c r="Q48" s="97"/>
      <c r="R48" s="97"/>
      <c r="S48" s="97"/>
      <c r="T48" s="97"/>
      <c r="U48" s="97"/>
      <c r="V48" s="97"/>
      <c r="W48" s="97"/>
      <c r="X48" s="102"/>
      <c r="Y48" s="103"/>
      <c r="Z48" s="5"/>
      <c r="AA48" s="18" t="str">
        <f t="shared" si="0"/>
        <v>yes</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3:63" x14ac:dyDescent="0.2">
      <c r="C49" s="7">
        <f>'3. Employee Benefits'!C38</f>
        <v>0</v>
      </c>
      <c r="D49" s="105">
        <f>'3. Employee Benefits'!F38</f>
        <v>0</v>
      </c>
      <c r="E49" s="230"/>
      <c r="F49" s="230"/>
      <c r="G49" s="97"/>
      <c r="H49" s="97"/>
      <c r="I49" s="97"/>
      <c r="J49" s="97"/>
      <c r="K49" s="97"/>
      <c r="L49" s="97"/>
      <c r="M49" s="97"/>
      <c r="N49" s="97"/>
      <c r="O49" s="97"/>
      <c r="P49" s="97"/>
      <c r="Q49" s="97"/>
      <c r="R49" s="97"/>
      <c r="S49" s="97"/>
      <c r="T49" s="97"/>
      <c r="U49" s="97"/>
      <c r="V49" s="97"/>
      <c r="W49" s="97"/>
      <c r="X49" s="102"/>
      <c r="Y49" s="103"/>
      <c r="Z49" s="5"/>
      <c r="AA49" s="18" t="str">
        <f t="shared" si="0"/>
        <v>yes</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3:63" x14ac:dyDescent="0.2">
      <c r="C50" s="7">
        <f>'3. Employee Benefits'!C39</f>
        <v>0</v>
      </c>
      <c r="D50" s="105">
        <f>'3. Employee Benefits'!F39</f>
        <v>0</v>
      </c>
      <c r="E50" s="230"/>
      <c r="F50" s="230"/>
      <c r="G50" s="97"/>
      <c r="H50" s="97"/>
      <c r="I50" s="97"/>
      <c r="J50" s="97"/>
      <c r="K50" s="97"/>
      <c r="L50" s="97"/>
      <c r="M50" s="97"/>
      <c r="N50" s="97"/>
      <c r="O50" s="97"/>
      <c r="P50" s="97"/>
      <c r="Q50" s="97"/>
      <c r="R50" s="97"/>
      <c r="S50" s="97"/>
      <c r="T50" s="97"/>
      <c r="U50" s="97"/>
      <c r="V50" s="97"/>
      <c r="W50" s="97"/>
      <c r="X50" s="102"/>
      <c r="Y50" s="103"/>
      <c r="Z50" s="5"/>
      <c r="AA50" s="18" t="str">
        <f t="shared" si="0"/>
        <v>yes</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3:63" x14ac:dyDescent="0.2">
      <c r="C51" s="7">
        <f>'3. Employee Benefits'!C40</f>
        <v>0</v>
      </c>
      <c r="D51" s="105">
        <f>'3. Employee Benefits'!F40</f>
        <v>0</v>
      </c>
      <c r="E51" s="230"/>
      <c r="F51" s="230"/>
      <c r="G51" s="97"/>
      <c r="H51" s="97"/>
      <c r="I51" s="97"/>
      <c r="J51" s="97"/>
      <c r="K51" s="97"/>
      <c r="L51" s="97"/>
      <c r="M51" s="97"/>
      <c r="N51" s="97"/>
      <c r="O51" s="97"/>
      <c r="P51" s="97"/>
      <c r="Q51" s="97"/>
      <c r="R51" s="97"/>
      <c r="S51" s="97"/>
      <c r="T51" s="97"/>
      <c r="U51" s="97"/>
      <c r="V51" s="97"/>
      <c r="W51" s="97"/>
      <c r="X51" s="102"/>
      <c r="Y51" s="103"/>
      <c r="Z51" s="5"/>
      <c r="AA51" s="18" t="str">
        <f t="shared" si="0"/>
        <v>yes</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row>
    <row r="52" spans="3:63" x14ac:dyDescent="0.2">
      <c r="C52" s="7">
        <f>'3. Employee Benefits'!C41</f>
        <v>0</v>
      </c>
      <c r="D52" s="105">
        <f>'3. Employee Benefits'!F41</f>
        <v>0</v>
      </c>
      <c r="E52" s="230"/>
      <c r="F52" s="230"/>
      <c r="G52" s="97"/>
      <c r="H52" s="97"/>
      <c r="I52" s="97"/>
      <c r="J52" s="97"/>
      <c r="K52" s="97"/>
      <c r="L52" s="97"/>
      <c r="M52" s="97"/>
      <c r="N52" s="97"/>
      <c r="O52" s="97"/>
      <c r="P52" s="97"/>
      <c r="Q52" s="97"/>
      <c r="R52" s="97"/>
      <c r="S52" s="97"/>
      <c r="T52" s="97"/>
      <c r="U52" s="97"/>
      <c r="V52" s="97"/>
      <c r="W52" s="97"/>
      <c r="X52" s="102"/>
      <c r="Y52" s="103"/>
      <c r="Z52" s="5"/>
      <c r="AA52" s="18" t="str">
        <f t="shared" si="0"/>
        <v>yes</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spans="3:63" x14ac:dyDescent="0.2">
      <c r="C53" s="7">
        <f>'3. Employee Benefits'!C42</f>
        <v>0</v>
      </c>
      <c r="D53" s="105">
        <f>'3. Employee Benefits'!F42</f>
        <v>0</v>
      </c>
      <c r="E53" s="230"/>
      <c r="F53" s="230"/>
      <c r="G53" s="97"/>
      <c r="H53" s="97"/>
      <c r="I53" s="97"/>
      <c r="J53" s="97"/>
      <c r="K53" s="97"/>
      <c r="L53" s="97"/>
      <c r="M53" s="97"/>
      <c r="N53" s="97"/>
      <c r="O53" s="97"/>
      <c r="P53" s="97"/>
      <c r="Q53" s="97"/>
      <c r="R53" s="97"/>
      <c r="S53" s="97"/>
      <c r="T53" s="97"/>
      <c r="U53" s="97"/>
      <c r="V53" s="97"/>
      <c r="W53" s="97"/>
      <c r="X53" s="102"/>
      <c r="Y53" s="103"/>
      <c r="Z53" s="5"/>
      <c r="AA53" s="18" t="str">
        <f t="shared" si="0"/>
        <v>yes</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row r="54" spans="3:63" x14ac:dyDescent="0.2">
      <c r="C54" s="7">
        <f>'3. Employee Benefits'!C43</f>
        <v>0</v>
      </c>
      <c r="D54" s="105">
        <f>'3. Employee Benefits'!F43</f>
        <v>0</v>
      </c>
      <c r="E54" s="230"/>
      <c r="F54" s="230"/>
      <c r="G54" s="97"/>
      <c r="H54" s="97"/>
      <c r="I54" s="97"/>
      <c r="J54" s="97"/>
      <c r="K54" s="97"/>
      <c r="L54" s="97"/>
      <c r="M54" s="97"/>
      <c r="N54" s="97"/>
      <c r="O54" s="97"/>
      <c r="P54" s="97"/>
      <c r="Q54" s="97"/>
      <c r="R54" s="97"/>
      <c r="S54" s="97"/>
      <c r="T54" s="97"/>
      <c r="U54" s="97"/>
      <c r="V54" s="97"/>
      <c r="W54" s="97"/>
      <c r="X54" s="102"/>
      <c r="Y54" s="103"/>
      <c r="Z54" s="5"/>
      <c r="AA54" s="18" t="str">
        <f t="shared" si="0"/>
        <v>yes</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spans="3:63" x14ac:dyDescent="0.2">
      <c r="C55" s="7">
        <f>'3. Employee Benefits'!C44</f>
        <v>0</v>
      </c>
      <c r="D55" s="105">
        <f>'3. Employee Benefits'!F44</f>
        <v>0</v>
      </c>
      <c r="E55" s="230"/>
      <c r="F55" s="230"/>
      <c r="G55" s="97"/>
      <c r="H55" s="97"/>
      <c r="I55" s="97"/>
      <c r="J55" s="97"/>
      <c r="K55" s="97"/>
      <c r="L55" s="97"/>
      <c r="M55" s="97"/>
      <c r="N55" s="97"/>
      <c r="O55" s="97"/>
      <c r="P55" s="97"/>
      <c r="Q55" s="97"/>
      <c r="R55" s="97"/>
      <c r="S55" s="97"/>
      <c r="T55" s="97"/>
      <c r="U55" s="97"/>
      <c r="V55" s="97"/>
      <c r="W55" s="97"/>
      <c r="X55" s="102"/>
      <c r="Y55" s="103"/>
      <c r="Z55" s="5"/>
      <c r="AA55" s="18" t="str">
        <f t="shared" si="0"/>
        <v>yes</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row>
    <row r="56" spans="3:63" x14ac:dyDescent="0.2">
      <c r="C56" s="7">
        <f>'3. Employee Benefits'!C45</f>
        <v>0</v>
      </c>
      <c r="D56" s="105">
        <f>'3. Employee Benefits'!F45</f>
        <v>0</v>
      </c>
      <c r="E56" s="230"/>
      <c r="F56" s="230"/>
      <c r="G56" s="97"/>
      <c r="H56" s="97"/>
      <c r="I56" s="97"/>
      <c r="J56" s="97"/>
      <c r="K56" s="97"/>
      <c r="L56" s="97"/>
      <c r="M56" s="97"/>
      <c r="N56" s="97"/>
      <c r="O56" s="97"/>
      <c r="P56" s="97"/>
      <c r="Q56" s="97"/>
      <c r="R56" s="97"/>
      <c r="S56" s="97"/>
      <c r="T56" s="97"/>
      <c r="U56" s="97"/>
      <c r="V56" s="97"/>
      <c r="W56" s="97"/>
      <c r="X56" s="102"/>
      <c r="Y56" s="103"/>
      <c r="Z56" s="5"/>
      <c r="AA56" s="18" t="str">
        <f t="shared" si="0"/>
        <v>yes</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pans="3:63" x14ac:dyDescent="0.2">
      <c r="C57" s="7">
        <f>'3. Employee Benefits'!C46</f>
        <v>0</v>
      </c>
      <c r="D57" s="105">
        <f>'3. Employee Benefits'!F46</f>
        <v>0</v>
      </c>
      <c r="E57" s="230"/>
      <c r="F57" s="230"/>
      <c r="G57" s="97"/>
      <c r="H57" s="97"/>
      <c r="I57" s="97"/>
      <c r="J57" s="97"/>
      <c r="K57" s="97"/>
      <c r="L57" s="97"/>
      <c r="M57" s="97"/>
      <c r="N57" s="97"/>
      <c r="O57" s="97"/>
      <c r="P57" s="97"/>
      <c r="Q57" s="97"/>
      <c r="R57" s="97"/>
      <c r="S57" s="97"/>
      <c r="T57" s="97"/>
      <c r="U57" s="97"/>
      <c r="V57" s="97"/>
      <c r="W57" s="97"/>
      <c r="X57" s="102"/>
      <c r="Y57" s="103"/>
      <c r="Z57" s="5"/>
      <c r="AA57" s="18" t="str">
        <f t="shared" si="0"/>
        <v>yes</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pans="3:63" x14ac:dyDescent="0.2">
      <c r="C58" s="7">
        <f>'3. Employee Benefits'!C47</f>
        <v>0</v>
      </c>
      <c r="D58" s="105">
        <f>'3. Employee Benefits'!F47</f>
        <v>0</v>
      </c>
      <c r="E58" s="230"/>
      <c r="F58" s="230"/>
      <c r="G58" s="97"/>
      <c r="H58" s="97"/>
      <c r="I58" s="97"/>
      <c r="J58" s="97"/>
      <c r="K58" s="97"/>
      <c r="L58" s="97"/>
      <c r="M58" s="97"/>
      <c r="N58" s="97"/>
      <c r="O58" s="97"/>
      <c r="P58" s="97"/>
      <c r="Q58" s="97"/>
      <c r="R58" s="97"/>
      <c r="S58" s="97"/>
      <c r="T58" s="97"/>
      <c r="U58" s="97"/>
      <c r="V58" s="97"/>
      <c r="W58" s="97"/>
      <c r="X58" s="102"/>
      <c r="Y58" s="103"/>
      <c r="Z58" s="5"/>
      <c r="AA58" s="18" t="str">
        <f t="shared" si="0"/>
        <v>yes</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pans="3:63" x14ac:dyDescent="0.2">
      <c r="C59" s="7">
        <f>'3. Employee Benefits'!C48</f>
        <v>0</v>
      </c>
      <c r="D59" s="105">
        <f>'3. Employee Benefits'!F48</f>
        <v>0</v>
      </c>
      <c r="E59" s="230"/>
      <c r="F59" s="230"/>
      <c r="G59" s="97"/>
      <c r="H59" s="97"/>
      <c r="I59" s="97"/>
      <c r="J59" s="97"/>
      <c r="K59" s="97"/>
      <c r="L59" s="97"/>
      <c r="M59" s="97"/>
      <c r="N59" s="97"/>
      <c r="O59" s="97"/>
      <c r="P59" s="97"/>
      <c r="Q59" s="97"/>
      <c r="R59" s="97"/>
      <c r="S59" s="97"/>
      <c r="T59" s="97"/>
      <c r="U59" s="97"/>
      <c r="V59" s="97"/>
      <c r="W59" s="97"/>
      <c r="X59" s="102"/>
      <c r="Y59" s="103"/>
      <c r="Z59" s="5"/>
      <c r="AA59" s="18" t="str">
        <f t="shared" si="0"/>
        <v>yes</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row>
    <row r="60" spans="3:63" x14ac:dyDescent="0.2">
      <c r="C60" s="7">
        <f>'3. Employee Benefits'!C49</f>
        <v>0</v>
      </c>
      <c r="D60" s="105">
        <f>'3. Employee Benefits'!F49</f>
        <v>0</v>
      </c>
      <c r="E60" s="230"/>
      <c r="F60" s="230"/>
      <c r="G60" s="97"/>
      <c r="H60" s="97"/>
      <c r="I60" s="97"/>
      <c r="J60" s="97"/>
      <c r="K60" s="97"/>
      <c r="L60" s="97"/>
      <c r="M60" s="97"/>
      <c r="N60" s="97"/>
      <c r="O60" s="97"/>
      <c r="P60" s="97"/>
      <c r="Q60" s="97"/>
      <c r="R60" s="97"/>
      <c r="S60" s="97"/>
      <c r="T60" s="97"/>
      <c r="U60" s="97"/>
      <c r="V60" s="97"/>
      <c r="W60" s="97"/>
      <c r="X60" s="102"/>
      <c r="Y60" s="103"/>
      <c r="Z60" s="5"/>
      <c r="AA60" s="18" t="str">
        <f t="shared" si="0"/>
        <v>yes</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row>
    <row r="61" spans="3:63" x14ac:dyDescent="0.2">
      <c r="C61" s="7">
        <f>'3. Employee Benefits'!C50</f>
        <v>0</v>
      </c>
      <c r="D61" s="105">
        <f>'3. Employee Benefits'!F50</f>
        <v>0</v>
      </c>
      <c r="E61" s="230"/>
      <c r="F61" s="230"/>
      <c r="G61" s="97"/>
      <c r="H61" s="97"/>
      <c r="I61" s="97"/>
      <c r="J61" s="97"/>
      <c r="K61" s="97"/>
      <c r="L61" s="97"/>
      <c r="M61" s="97"/>
      <c r="N61" s="97"/>
      <c r="O61" s="97"/>
      <c r="P61" s="97"/>
      <c r="Q61" s="97"/>
      <c r="R61" s="97"/>
      <c r="S61" s="97"/>
      <c r="T61" s="97"/>
      <c r="U61" s="97"/>
      <c r="V61" s="97"/>
      <c r="W61" s="97"/>
      <c r="X61" s="102"/>
      <c r="Y61" s="103"/>
      <c r="Z61" s="5"/>
      <c r="AA61" s="18" t="str">
        <f t="shared" si="0"/>
        <v>yes</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3:63" x14ac:dyDescent="0.2">
      <c r="C62" s="7">
        <f>'3. Employee Benefits'!C51</f>
        <v>0</v>
      </c>
      <c r="D62" s="105">
        <f>'3. Employee Benefits'!F51</f>
        <v>0</v>
      </c>
      <c r="E62" s="230"/>
      <c r="F62" s="230"/>
      <c r="G62" s="97"/>
      <c r="H62" s="97"/>
      <c r="I62" s="97"/>
      <c r="J62" s="97"/>
      <c r="K62" s="97"/>
      <c r="L62" s="97"/>
      <c r="M62" s="97"/>
      <c r="N62" s="97"/>
      <c r="O62" s="97"/>
      <c r="P62" s="97"/>
      <c r="Q62" s="97"/>
      <c r="R62" s="97"/>
      <c r="S62" s="97"/>
      <c r="T62" s="97"/>
      <c r="U62" s="97"/>
      <c r="V62" s="97"/>
      <c r="W62" s="97"/>
      <c r="X62" s="102"/>
      <c r="Y62" s="103"/>
      <c r="Z62" s="5"/>
      <c r="AA62" s="18" t="str">
        <f t="shared" si="0"/>
        <v>yes</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3:63" x14ac:dyDescent="0.2">
      <c r="C63" s="7">
        <f>'3. Employee Benefits'!C52</f>
        <v>0</v>
      </c>
      <c r="D63" s="105">
        <f>'3. Employee Benefits'!F52</f>
        <v>0</v>
      </c>
      <c r="E63" s="230"/>
      <c r="F63" s="230"/>
      <c r="G63" s="97"/>
      <c r="H63" s="97"/>
      <c r="I63" s="97"/>
      <c r="J63" s="97"/>
      <c r="K63" s="97"/>
      <c r="L63" s="97"/>
      <c r="M63" s="97"/>
      <c r="N63" s="97"/>
      <c r="O63" s="97"/>
      <c r="P63" s="97"/>
      <c r="Q63" s="97"/>
      <c r="R63" s="97"/>
      <c r="S63" s="97"/>
      <c r="T63" s="97"/>
      <c r="U63" s="97"/>
      <c r="V63" s="97"/>
      <c r="W63" s="97"/>
      <c r="X63" s="102"/>
      <c r="Y63" s="103"/>
      <c r="Z63" s="5"/>
      <c r="AA63" s="18" t="str">
        <f t="shared" si="0"/>
        <v>yes</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3:63" x14ac:dyDescent="0.2">
      <c r="C64" s="7">
        <f>'3. Employee Benefits'!C53</f>
        <v>0</v>
      </c>
      <c r="D64" s="105">
        <f>'3. Employee Benefits'!F53</f>
        <v>0</v>
      </c>
      <c r="E64" s="230"/>
      <c r="F64" s="230"/>
      <c r="G64" s="97"/>
      <c r="H64" s="97"/>
      <c r="I64" s="97"/>
      <c r="J64" s="97"/>
      <c r="K64" s="97"/>
      <c r="L64" s="97"/>
      <c r="M64" s="97"/>
      <c r="N64" s="97"/>
      <c r="O64" s="97"/>
      <c r="P64" s="97"/>
      <c r="Q64" s="97"/>
      <c r="R64" s="97"/>
      <c r="S64" s="97"/>
      <c r="T64" s="97"/>
      <c r="U64" s="97"/>
      <c r="V64" s="97"/>
      <c r="W64" s="97"/>
      <c r="X64" s="102"/>
      <c r="Y64" s="103"/>
      <c r="Z64" s="5"/>
      <c r="AA64" s="18" t="str">
        <f t="shared" si="0"/>
        <v>yes</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3" ht="15.75" x14ac:dyDescent="0.25">
      <c r="C65" s="19" t="s">
        <v>11</v>
      </c>
      <c r="D65" s="114">
        <f>SUM($D$35:$D$64)</f>
        <v>0</v>
      </c>
      <c r="E65" s="115">
        <f>SUM($E$35:$E$64)</f>
        <v>0</v>
      </c>
      <c r="F65" s="115">
        <f>SUM($F$35:$F$64)</f>
        <v>0</v>
      </c>
      <c r="G65" s="97"/>
      <c r="H65" s="97"/>
      <c r="I65" s="97"/>
      <c r="J65" s="97"/>
      <c r="K65" s="97"/>
      <c r="L65" s="97"/>
      <c r="M65" s="97"/>
      <c r="N65" s="97"/>
      <c r="O65" s="97"/>
      <c r="P65" s="97"/>
      <c r="Q65" s="97"/>
      <c r="R65" s="97"/>
      <c r="S65" s="97"/>
      <c r="T65" s="97"/>
      <c r="U65" s="97"/>
      <c r="V65" s="97"/>
      <c r="W65" s="97"/>
      <c r="X65" s="97"/>
      <c r="Y65" s="97"/>
      <c r="Z65" s="5"/>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3" x14ac:dyDescent="0.2">
      <c r="C66" s="5"/>
      <c r="D66" s="97"/>
      <c r="E66" s="97"/>
      <c r="F66" s="97"/>
      <c r="G66" s="97"/>
      <c r="H66" s="97"/>
      <c r="I66" s="97"/>
      <c r="J66" s="97"/>
      <c r="K66" s="97"/>
      <c r="L66" s="97"/>
      <c r="M66" s="97"/>
      <c r="N66" s="97"/>
      <c r="O66" s="97"/>
      <c r="P66" s="97"/>
      <c r="Q66" s="97"/>
      <c r="R66" s="97"/>
      <c r="S66" s="97"/>
      <c r="T66" s="97"/>
      <c r="U66" s="97"/>
      <c r="V66" s="97"/>
      <c r="W66" s="97"/>
      <c r="X66" s="97"/>
      <c r="Y66" s="97"/>
      <c r="Z66" s="97"/>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3" ht="15" customHeight="1" x14ac:dyDescent="0.3">
      <c r="B67" s="39" t="s">
        <v>31</v>
      </c>
      <c r="C67" s="271" t="s">
        <v>135</v>
      </c>
      <c r="D67" s="271"/>
      <c r="E67" s="271"/>
      <c r="F67" s="28"/>
      <c r="G67" s="33"/>
      <c r="Y67" s="36"/>
      <c r="Z67" s="36"/>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row>
    <row r="68" spans="2:63" ht="15" customHeight="1" x14ac:dyDescent="0.3">
      <c r="B68" s="10"/>
      <c r="C68" s="271"/>
      <c r="D68" s="271"/>
      <c r="E68" s="271"/>
      <c r="F68" s="28"/>
      <c r="G68" s="33"/>
      <c r="Y68" s="36"/>
      <c r="Z68" s="36"/>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row>
    <row r="69" spans="2:63" ht="15" customHeight="1" x14ac:dyDescent="0.3">
      <c r="B69" s="10"/>
      <c r="C69" s="271"/>
      <c r="D69" s="271"/>
      <c r="E69" s="271"/>
      <c r="F69" s="28"/>
      <c r="G69" s="33"/>
      <c r="Y69" s="36"/>
      <c r="Z69" s="36"/>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row>
    <row r="70" spans="2:63" ht="15" customHeight="1" thickBot="1" x14ac:dyDescent="0.35">
      <c r="B70" s="10"/>
      <c r="C70" s="271"/>
      <c r="D70" s="271"/>
      <c r="E70" s="271"/>
      <c r="F70" s="28"/>
      <c r="G70" s="33"/>
      <c r="Y70" s="36"/>
      <c r="Z70" s="36"/>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2:63" ht="15" customHeight="1" x14ac:dyDescent="0.3">
      <c r="B71" s="10"/>
      <c r="C71" s="271"/>
      <c r="D71" s="271"/>
      <c r="E71" s="292"/>
      <c r="F71" s="297" t="s">
        <v>53</v>
      </c>
      <c r="G71" s="298"/>
      <c r="H71" s="298"/>
      <c r="I71" s="298"/>
      <c r="J71" s="298"/>
      <c r="K71" s="298"/>
      <c r="L71" s="298"/>
      <c r="M71" s="298"/>
      <c r="N71" s="299"/>
      <c r="O71" s="293" t="s">
        <v>54</v>
      </c>
      <c r="P71" s="294"/>
      <c r="Q71" s="294"/>
      <c r="R71" s="294"/>
      <c r="S71" s="295"/>
      <c r="T71" s="295"/>
      <c r="U71" s="295"/>
      <c r="V71" s="296"/>
      <c r="Y71" s="36"/>
      <c r="Z71" s="36"/>
      <c r="AA71" s="18">
        <f>COUNTIF(AA73:AA103,"no")</f>
        <v>0</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row>
    <row r="72" spans="2:63" ht="31.5" x14ac:dyDescent="0.2">
      <c r="C72" s="42" t="s">
        <v>44</v>
      </c>
      <c r="D72" s="42" t="s">
        <v>45</v>
      </c>
      <c r="E72" s="104" t="s">
        <v>136</v>
      </c>
      <c r="F72" s="108" t="str">
        <f>IF(OR($D$10="Insert Federal Award 1", $D$10=0,$D$10=""),"",$D$10 )</f>
        <v xml:space="preserve">ARPA-E </v>
      </c>
      <c r="G72" s="42" t="str">
        <f>IF(OR($D$11="Insert Federal Award 2", $D$11=0,$D$11=""),"",$D$11 )</f>
        <v/>
      </c>
      <c r="H72" s="42" t="str">
        <f>IF(OR($D$12="Insert Federal Award 3", $D$12=0,$D$12=""),"",$D$12)</f>
        <v/>
      </c>
      <c r="I72" s="42" t="str">
        <f>IF(OR($D$13="Insert Federal Award 4", $D$13=0,$D$13=""),"",$D$13 )</f>
        <v/>
      </c>
      <c r="J72" s="42" t="str">
        <f>IF(OR($D$14="Insert Federal Award 5", $D$14=0,$D$14=""),"",$D$14 )</f>
        <v/>
      </c>
      <c r="K72" s="42" t="str">
        <f>IF(OR($D$15="Insert Federal Award 6", $D$15=0,$D$15=""),"",$D$15 )</f>
        <v/>
      </c>
      <c r="L72" s="42" t="str">
        <f>IF(OR($D$16="Insert Federal Award 7", $D$16=0,$D$16=""),"",$D$16 )</f>
        <v/>
      </c>
      <c r="M72" s="42" t="str">
        <f>IF(OR($D$17="Insert Federal Award 8", $D$17=0,$D$17=""),"",$D$17 )</f>
        <v/>
      </c>
      <c r="N72" s="42" t="str">
        <f>IF(OR($D$18="Insert Federal Award 9", $D$18=0,$D$18=""),"",$D$18 )</f>
        <v/>
      </c>
      <c r="O72" s="108" t="str">
        <f>IF(OR($D$21="Insert Non-Federal Program 1", $D$21=0,$D$21=""),"",$D$21)</f>
        <v/>
      </c>
      <c r="P72" s="42" t="str">
        <f>IF(OR($D$22="Insert Non-Federal Program 2", $D$22=0,$D$22=""),"",$D$22)</f>
        <v/>
      </c>
      <c r="Q72" s="42" t="str">
        <f>IF(OR($D$23="Insert Non-Federal Program 3", $D$23=0,$D$23=""),"",$D$23)</f>
        <v/>
      </c>
      <c r="R72" s="42" t="str">
        <f>IF(OR($D$24="Insert Non-Federal Program 4", $D$24=0,$D$24=""),"",$D$24)</f>
        <v/>
      </c>
      <c r="S72" s="42" t="str">
        <f>IF(OR($D$25="Insert Non-Federal Program 5", $D$25=0,$D$25=""),"",$D$25)</f>
        <v/>
      </c>
      <c r="T72" s="42" t="str">
        <f>IF(OR($D$26="Insert Non-Federal Program 6", $D$26=0,$D$26=""),"",$D$26)</f>
        <v/>
      </c>
      <c r="U72" s="42" t="str">
        <f>IF(OR($D$27="Insert Non-Federal Program 7", $D$27=0,$D$27=""),"",$D$27)</f>
        <v/>
      </c>
      <c r="V72" s="107" t="str">
        <f>IF(OR($D$28="Insert Non-Federal Program 8", $D$28=0,$D$28=""),"",$D$28)</f>
        <v/>
      </c>
      <c r="W72" s="163" t="s">
        <v>59</v>
      </c>
      <c r="X72" s="20" t="s">
        <v>60</v>
      </c>
      <c r="AA72" s="18" t="s">
        <v>132</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2:63" x14ac:dyDescent="0.2">
      <c r="C73" s="7">
        <f>C35</f>
        <v>0</v>
      </c>
      <c r="D73" s="105">
        <f>D35</f>
        <v>0</v>
      </c>
      <c r="E73" s="98">
        <f>F35</f>
        <v>0</v>
      </c>
      <c r="F73" s="231"/>
      <c r="G73" s="230"/>
      <c r="H73" s="230"/>
      <c r="I73" s="230"/>
      <c r="J73" s="230"/>
      <c r="K73" s="230"/>
      <c r="L73" s="230"/>
      <c r="M73" s="230"/>
      <c r="N73" s="230"/>
      <c r="O73" s="231"/>
      <c r="P73" s="230"/>
      <c r="Q73" s="230"/>
      <c r="R73" s="230"/>
      <c r="S73" s="230"/>
      <c r="T73" s="230"/>
      <c r="U73" s="230"/>
      <c r="V73" s="232"/>
      <c r="W73" s="164">
        <f>SUM(F73:N73)</f>
        <v>0</v>
      </c>
      <c r="X73" s="111">
        <f>SUM(O73:V73)</f>
        <v>0</v>
      </c>
      <c r="AA73" s="18" t="str">
        <f>IF(E73=SUM(F73:V73), "yes","no")</f>
        <v>yes</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x14ac:dyDescent="0.2">
      <c r="C74" s="7">
        <f t="shared" ref="C74:D74" si="1">C36</f>
        <v>0</v>
      </c>
      <c r="D74" s="105">
        <f t="shared" si="1"/>
        <v>0</v>
      </c>
      <c r="E74" s="98">
        <f t="shared" ref="E74:E102" si="2">F36</f>
        <v>0</v>
      </c>
      <c r="F74" s="231"/>
      <c r="G74" s="230"/>
      <c r="H74" s="230"/>
      <c r="I74" s="230"/>
      <c r="J74" s="230"/>
      <c r="K74" s="230"/>
      <c r="L74" s="230"/>
      <c r="M74" s="230"/>
      <c r="N74" s="230"/>
      <c r="O74" s="231"/>
      <c r="P74" s="230"/>
      <c r="Q74" s="230"/>
      <c r="R74" s="230"/>
      <c r="S74" s="230"/>
      <c r="T74" s="230"/>
      <c r="U74" s="230"/>
      <c r="V74" s="232"/>
      <c r="W74" s="164">
        <f t="shared" ref="W74:W102" si="3">SUM(F74:N74)</f>
        <v>0</v>
      </c>
      <c r="X74" s="111">
        <f t="shared" ref="X74:X102" si="4">SUM(O74:V74)</f>
        <v>0</v>
      </c>
      <c r="AA74" s="18" t="str">
        <f t="shared" ref="AA74:AA101" si="5">IF(E74=SUM(F74:V74), "yes","no")</f>
        <v>yes</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pans="2:63" x14ac:dyDescent="0.2">
      <c r="C75" s="7">
        <f t="shared" ref="C75:D75" si="6">C37</f>
        <v>0</v>
      </c>
      <c r="D75" s="105">
        <f t="shared" si="6"/>
        <v>0</v>
      </c>
      <c r="E75" s="98">
        <f t="shared" si="2"/>
        <v>0</v>
      </c>
      <c r="F75" s="231"/>
      <c r="G75" s="230"/>
      <c r="H75" s="230"/>
      <c r="I75" s="230"/>
      <c r="J75" s="230"/>
      <c r="K75" s="230"/>
      <c r="L75" s="230"/>
      <c r="M75" s="230"/>
      <c r="N75" s="230"/>
      <c r="O75" s="231"/>
      <c r="P75" s="230"/>
      <c r="Q75" s="230"/>
      <c r="R75" s="230"/>
      <c r="S75" s="230"/>
      <c r="T75" s="230"/>
      <c r="U75" s="230"/>
      <c r="V75" s="232"/>
      <c r="W75" s="164">
        <f t="shared" si="3"/>
        <v>0</v>
      </c>
      <c r="X75" s="111">
        <f t="shared" si="4"/>
        <v>0</v>
      </c>
      <c r="AA75" s="18" t="str">
        <f t="shared" si="5"/>
        <v>yes</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2:63" x14ac:dyDescent="0.2">
      <c r="C76" s="7">
        <f t="shared" ref="C76:D76" si="7">C38</f>
        <v>0</v>
      </c>
      <c r="D76" s="105">
        <f t="shared" si="7"/>
        <v>0</v>
      </c>
      <c r="E76" s="98">
        <f t="shared" si="2"/>
        <v>0</v>
      </c>
      <c r="F76" s="231"/>
      <c r="G76" s="230"/>
      <c r="H76" s="230"/>
      <c r="I76" s="230"/>
      <c r="J76" s="230"/>
      <c r="K76" s="230"/>
      <c r="L76" s="230"/>
      <c r="M76" s="230"/>
      <c r="N76" s="230"/>
      <c r="O76" s="231"/>
      <c r="P76" s="230"/>
      <c r="Q76" s="230"/>
      <c r="R76" s="230"/>
      <c r="S76" s="230"/>
      <c r="T76" s="230"/>
      <c r="U76" s="230"/>
      <c r="V76" s="232"/>
      <c r="W76" s="164">
        <f t="shared" si="3"/>
        <v>0</v>
      </c>
      <c r="X76" s="111">
        <f t="shared" si="4"/>
        <v>0</v>
      </c>
      <c r="AA76" s="18" t="str">
        <f t="shared" si="5"/>
        <v>yes</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row>
    <row r="77" spans="2:63" x14ac:dyDescent="0.2">
      <c r="C77" s="7">
        <f t="shared" ref="C77:D77" si="8">C39</f>
        <v>0</v>
      </c>
      <c r="D77" s="105">
        <f t="shared" si="8"/>
        <v>0</v>
      </c>
      <c r="E77" s="98">
        <f t="shared" si="2"/>
        <v>0</v>
      </c>
      <c r="F77" s="231"/>
      <c r="G77" s="230"/>
      <c r="H77" s="230"/>
      <c r="I77" s="230"/>
      <c r="J77" s="230"/>
      <c r="K77" s="230"/>
      <c r="L77" s="230"/>
      <c r="M77" s="230"/>
      <c r="N77" s="230"/>
      <c r="O77" s="231"/>
      <c r="P77" s="230"/>
      <c r="Q77" s="230"/>
      <c r="R77" s="230"/>
      <c r="S77" s="230"/>
      <c r="T77" s="230"/>
      <c r="U77" s="230"/>
      <c r="V77" s="232"/>
      <c r="W77" s="164">
        <f t="shared" si="3"/>
        <v>0</v>
      </c>
      <c r="X77" s="111">
        <f t="shared" si="4"/>
        <v>0</v>
      </c>
      <c r="AA77" s="18" t="str">
        <f t="shared" si="5"/>
        <v>yes</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row>
    <row r="78" spans="2:63" x14ac:dyDescent="0.2">
      <c r="C78" s="7">
        <f t="shared" ref="C78:D78" si="9">C40</f>
        <v>0</v>
      </c>
      <c r="D78" s="105">
        <f t="shared" si="9"/>
        <v>0</v>
      </c>
      <c r="E78" s="98">
        <f t="shared" si="2"/>
        <v>0</v>
      </c>
      <c r="F78" s="231"/>
      <c r="G78" s="230"/>
      <c r="H78" s="230"/>
      <c r="I78" s="230"/>
      <c r="J78" s="230"/>
      <c r="K78" s="230"/>
      <c r="L78" s="230"/>
      <c r="M78" s="230"/>
      <c r="N78" s="230"/>
      <c r="O78" s="231"/>
      <c r="P78" s="230"/>
      <c r="Q78" s="230"/>
      <c r="R78" s="230"/>
      <c r="S78" s="230"/>
      <c r="T78" s="230"/>
      <c r="U78" s="230"/>
      <c r="V78" s="232"/>
      <c r="W78" s="164">
        <f t="shared" si="3"/>
        <v>0</v>
      </c>
      <c r="X78" s="111">
        <f t="shared" si="4"/>
        <v>0</v>
      </c>
      <c r="AA78" s="18" t="str">
        <f t="shared" si="5"/>
        <v>yes</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row>
    <row r="79" spans="2:63" x14ac:dyDescent="0.2">
      <c r="C79" s="7">
        <f t="shared" ref="C79:D79" si="10">C41</f>
        <v>0</v>
      </c>
      <c r="D79" s="105">
        <f t="shared" si="10"/>
        <v>0</v>
      </c>
      <c r="E79" s="98">
        <f t="shared" si="2"/>
        <v>0</v>
      </c>
      <c r="F79" s="231"/>
      <c r="G79" s="230"/>
      <c r="H79" s="230"/>
      <c r="I79" s="230"/>
      <c r="J79" s="230"/>
      <c r="K79" s="230"/>
      <c r="L79" s="230"/>
      <c r="M79" s="230"/>
      <c r="N79" s="230"/>
      <c r="O79" s="231"/>
      <c r="P79" s="230"/>
      <c r="Q79" s="230"/>
      <c r="R79" s="230"/>
      <c r="S79" s="230"/>
      <c r="T79" s="230"/>
      <c r="U79" s="230"/>
      <c r="V79" s="232"/>
      <c r="W79" s="164">
        <f t="shared" si="3"/>
        <v>0</v>
      </c>
      <c r="X79" s="111">
        <f t="shared" si="4"/>
        <v>0</v>
      </c>
      <c r="AA79" s="18" t="str">
        <f t="shared" si="5"/>
        <v>yes</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row>
    <row r="80" spans="2:63" x14ac:dyDescent="0.2">
      <c r="C80" s="7">
        <f t="shared" ref="C80:D80" si="11">C42</f>
        <v>0</v>
      </c>
      <c r="D80" s="105">
        <f t="shared" si="11"/>
        <v>0</v>
      </c>
      <c r="E80" s="98">
        <f t="shared" si="2"/>
        <v>0</v>
      </c>
      <c r="F80" s="231"/>
      <c r="G80" s="230"/>
      <c r="H80" s="230"/>
      <c r="I80" s="230"/>
      <c r="J80" s="230"/>
      <c r="K80" s="230"/>
      <c r="L80" s="230"/>
      <c r="M80" s="230"/>
      <c r="N80" s="230"/>
      <c r="O80" s="231"/>
      <c r="P80" s="230"/>
      <c r="Q80" s="230"/>
      <c r="R80" s="230"/>
      <c r="S80" s="230"/>
      <c r="T80" s="230"/>
      <c r="U80" s="230"/>
      <c r="V80" s="232"/>
      <c r="W80" s="164">
        <f t="shared" si="3"/>
        <v>0</v>
      </c>
      <c r="X80" s="111">
        <f t="shared" si="4"/>
        <v>0</v>
      </c>
      <c r="AA80" s="18" t="str">
        <f t="shared" si="5"/>
        <v>yes</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3:63" x14ac:dyDescent="0.2">
      <c r="C81" s="7">
        <f t="shared" ref="C81:D81" si="12">C43</f>
        <v>0</v>
      </c>
      <c r="D81" s="105">
        <f t="shared" si="12"/>
        <v>0</v>
      </c>
      <c r="E81" s="98">
        <f t="shared" si="2"/>
        <v>0</v>
      </c>
      <c r="F81" s="231"/>
      <c r="G81" s="230"/>
      <c r="H81" s="230"/>
      <c r="I81" s="230"/>
      <c r="J81" s="230"/>
      <c r="K81" s="230"/>
      <c r="L81" s="230"/>
      <c r="M81" s="230"/>
      <c r="N81" s="230"/>
      <c r="O81" s="231"/>
      <c r="P81" s="230"/>
      <c r="Q81" s="230"/>
      <c r="R81" s="230"/>
      <c r="S81" s="230"/>
      <c r="T81" s="230"/>
      <c r="U81" s="230"/>
      <c r="V81" s="232"/>
      <c r="W81" s="164">
        <f t="shared" si="3"/>
        <v>0</v>
      </c>
      <c r="X81" s="111">
        <f t="shared" si="4"/>
        <v>0</v>
      </c>
      <c r="AA81" s="18" t="str">
        <f t="shared" si="5"/>
        <v>yes</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3:63" x14ac:dyDescent="0.2">
      <c r="C82" s="7">
        <f t="shared" ref="C82:D82" si="13">C44</f>
        <v>0</v>
      </c>
      <c r="D82" s="105">
        <f t="shared" si="13"/>
        <v>0</v>
      </c>
      <c r="E82" s="98">
        <f t="shared" si="2"/>
        <v>0</v>
      </c>
      <c r="F82" s="231"/>
      <c r="G82" s="230"/>
      <c r="H82" s="230"/>
      <c r="I82" s="230"/>
      <c r="J82" s="230"/>
      <c r="K82" s="230"/>
      <c r="L82" s="230"/>
      <c r="M82" s="230"/>
      <c r="N82" s="230"/>
      <c r="O82" s="231"/>
      <c r="P82" s="230"/>
      <c r="Q82" s="230"/>
      <c r="R82" s="230"/>
      <c r="S82" s="230"/>
      <c r="T82" s="230"/>
      <c r="U82" s="230"/>
      <c r="V82" s="232"/>
      <c r="W82" s="164">
        <f t="shared" si="3"/>
        <v>0</v>
      </c>
      <c r="X82" s="111">
        <f t="shared" si="4"/>
        <v>0</v>
      </c>
      <c r="AA82" s="18" t="str">
        <f t="shared" si="5"/>
        <v>yes</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3:63" x14ac:dyDescent="0.2">
      <c r="C83" s="7">
        <f t="shared" ref="C83:D83" si="14">C45</f>
        <v>0</v>
      </c>
      <c r="D83" s="105">
        <f t="shared" si="14"/>
        <v>0</v>
      </c>
      <c r="E83" s="98">
        <f t="shared" si="2"/>
        <v>0</v>
      </c>
      <c r="F83" s="231"/>
      <c r="G83" s="230"/>
      <c r="H83" s="230"/>
      <c r="I83" s="230"/>
      <c r="J83" s="230"/>
      <c r="K83" s="230"/>
      <c r="L83" s="230"/>
      <c r="M83" s="230"/>
      <c r="N83" s="230"/>
      <c r="O83" s="231"/>
      <c r="P83" s="230"/>
      <c r="Q83" s="230"/>
      <c r="R83" s="230"/>
      <c r="S83" s="230"/>
      <c r="T83" s="230"/>
      <c r="U83" s="230"/>
      <c r="V83" s="232"/>
      <c r="W83" s="164">
        <f t="shared" si="3"/>
        <v>0</v>
      </c>
      <c r="X83" s="111">
        <f t="shared" si="4"/>
        <v>0</v>
      </c>
      <c r="AA83" s="18" t="str">
        <f t="shared" si="5"/>
        <v>yes</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3:63" x14ac:dyDescent="0.2">
      <c r="C84" s="7">
        <f t="shared" ref="C84:D84" si="15">C46</f>
        <v>0</v>
      </c>
      <c r="D84" s="105">
        <f t="shared" si="15"/>
        <v>0</v>
      </c>
      <c r="E84" s="98">
        <f t="shared" si="2"/>
        <v>0</v>
      </c>
      <c r="F84" s="231"/>
      <c r="G84" s="230"/>
      <c r="H84" s="230"/>
      <c r="I84" s="230"/>
      <c r="J84" s="230"/>
      <c r="K84" s="230"/>
      <c r="L84" s="230"/>
      <c r="M84" s="230"/>
      <c r="N84" s="230"/>
      <c r="O84" s="231"/>
      <c r="P84" s="230"/>
      <c r="Q84" s="230"/>
      <c r="R84" s="230"/>
      <c r="S84" s="230"/>
      <c r="T84" s="230"/>
      <c r="U84" s="230"/>
      <c r="V84" s="232"/>
      <c r="W84" s="164">
        <f t="shared" si="3"/>
        <v>0</v>
      </c>
      <c r="X84" s="111">
        <f t="shared" si="4"/>
        <v>0</v>
      </c>
      <c r="AA84" s="18" t="str">
        <f t="shared" si="5"/>
        <v>yes</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3:63" x14ac:dyDescent="0.2">
      <c r="C85" s="7">
        <f t="shared" ref="C85:D85" si="16">C47</f>
        <v>0</v>
      </c>
      <c r="D85" s="105">
        <f t="shared" si="16"/>
        <v>0</v>
      </c>
      <c r="E85" s="98">
        <f t="shared" si="2"/>
        <v>0</v>
      </c>
      <c r="F85" s="231"/>
      <c r="G85" s="230"/>
      <c r="H85" s="230"/>
      <c r="I85" s="230"/>
      <c r="J85" s="230"/>
      <c r="K85" s="230"/>
      <c r="L85" s="230"/>
      <c r="M85" s="230"/>
      <c r="N85" s="230"/>
      <c r="O85" s="231"/>
      <c r="P85" s="230"/>
      <c r="Q85" s="230"/>
      <c r="R85" s="230"/>
      <c r="S85" s="230"/>
      <c r="T85" s="230"/>
      <c r="U85" s="230"/>
      <c r="V85" s="232"/>
      <c r="W85" s="164">
        <f t="shared" si="3"/>
        <v>0</v>
      </c>
      <c r="X85" s="111">
        <f t="shared" si="4"/>
        <v>0</v>
      </c>
      <c r="AA85" s="18" t="str">
        <f t="shared" si="5"/>
        <v>yes</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3:63" x14ac:dyDescent="0.2">
      <c r="C86" s="7">
        <f t="shared" ref="C86:D86" si="17">C48</f>
        <v>0</v>
      </c>
      <c r="D86" s="105">
        <f t="shared" si="17"/>
        <v>0</v>
      </c>
      <c r="E86" s="98">
        <f t="shared" si="2"/>
        <v>0</v>
      </c>
      <c r="F86" s="231"/>
      <c r="G86" s="230"/>
      <c r="H86" s="230"/>
      <c r="I86" s="230"/>
      <c r="J86" s="230"/>
      <c r="K86" s="230"/>
      <c r="L86" s="230"/>
      <c r="M86" s="230"/>
      <c r="N86" s="230"/>
      <c r="O86" s="231"/>
      <c r="P86" s="230"/>
      <c r="Q86" s="230"/>
      <c r="R86" s="230"/>
      <c r="S86" s="230"/>
      <c r="T86" s="230"/>
      <c r="U86" s="230"/>
      <c r="V86" s="232"/>
      <c r="W86" s="164">
        <f t="shared" si="3"/>
        <v>0</v>
      </c>
      <c r="X86" s="111">
        <f t="shared" si="4"/>
        <v>0</v>
      </c>
      <c r="AA86" s="18" t="str">
        <f t="shared" si="5"/>
        <v>yes</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3:63" x14ac:dyDescent="0.2">
      <c r="C87" s="7">
        <f t="shared" ref="C87:D87" si="18">C49</f>
        <v>0</v>
      </c>
      <c r="D87" s="105">
        <f t="shared" si="18"/>
        <v>0</v>
      </c>
      <c r="E87" s="98">
        <f t="shared" si="2"/>
        <v>0</v>
      </c>
      <c r="F87" s="231"/>
      <c r="G87" s="230"/>
      <c r="H87" s="230"/>
      <c r="I87" s="230"/>
      <c r="J87" s="230"/>
      <c r="K87" s="230"/>
      <c r="L87" s="230"/>
      <c r="M87" s="230"/>
      <c r="N87" s="230"/>
      <c r="O87" s="231"/>
      <c r="P87" s="230"/>
      <c r="Q87" s="230"/>
      <c r="R87" s="230"/>
      <c r="S87" s="230"/>
      <c r="T87" s="230"/>
      <c r="U87" s="230"/>
      <c r="V87" s="232"/>
      <c r="W87" s="164">
        <f t="shared" si="3"/>
        <v>0</v>
      </c>
      <c r="X87" s="111">
        <f t="shared" si="4"/>
        <v>0</v>
      </c>
      <c r="AA87" s="18" t="str">
        <f t="shared" si="5"/>
        <v>yes</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3:63" x14ac:dyDescent="0.2">
      <c r="C88" s="7">
        <f t="shared" ref="C88:D88" si="19">C50</f>
        <v>0</v>
      </c>
      <c r="D88" s="105">
        <f t="shared" si="19"/>
        <v>0</v>
      </c>
      <c r="E88" s="98">
        <f t="shared" si="2"/>
        <v>0</v>
      </c>
      <c r="F88" s="231"/>
      <c r="G88" s="230"/>
      <c r="H88" s="230"/>
      <c r="I88" s="230"/>
      <c r="J88" s="230"/>
      <c r="K88" s="230"/>
      <c r="L88" s="230"/>
      <c r="M88" s="230"/>
      <c r="N88" s="230"/>
      <c r="O88" s="231"/>
      <c r="P88" s="230"/>
      <c r="Q88" s="230"/>
      <c r="R88" s="230"/>
      <c r="S88" s="230"/>
      <c r="T88" s="230"/>
      <c r="U88" s="230"/>
      <c r="V88" s="232"/>
      <c r="W88" s="164">
        <f t="shared" si="3"/>
        <v>0</v>
      </c>
      <c r="X88" s="111">
        <f t="shared" si="4"/>
        <v>0</v>
      </c>
      <c r="AA88" s="18" t="str">
        <f t="shared" si="5"/>
        <v>yes</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3:63" x14ac:dyDescent="0.2">
      <c r="C89" s="7">
        <f t="shared" ref="C89:D89" si="20">C51</f>
        <v>0</v>
      </c>
      <c r="D89" s="105">
        <f t="shared" si="20"/>
        <v>0</v>
      </c>
      <c r="E89" s="98">
        <f t="shared" si="2"/>
        <v>0</v>
      </c>
      <c r="F89" s="231"/>
      <c r="G89" s="230"/>
      <c r="H89" s="230"/>
      <c r="I89" s="230"/>
      <c r="J89" s="230"/>
      <c r="K89" s="230"/>
      <c r="L89" s="230"/>
      <c r="M89" s="230"/>
      <c r="N89" s="230"/>
      <c r="O89" s="231"/>
      <c r="P89" s="230"/>
      <c r="Q89" s="230"/>
      <c r="R89" s="230"/>
      <c r="S89" s="230"/>
      <c r="T89" s="230"/>
      <c r="U89" s="230"/>
      <c r="V89" s="232"/>
      <c r="W89" s="164">
        <f t="shared" si="3"/>
        <v>0</v>
      </c>
      <c r="X89" s="111">
        <f t="shared" si="4"/>
        <v>0</v>
      </c>
      <c r="AA89" s="18" t="str">
        <f t="shared" si="5"/>
        <v>yes</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3:63" x14ac:dyDescent="0.2">
      <c r="C90" s="7">
        <f t="shared" ref="C90:D90" si="21">C52</f>
        <v>0</v>
      </c>
      <c r="D90" s="105">
        <f t="shared" si="21"/>
        <v>0</v>
      </c>
      <c r="E90" s="98">
        <f t="shared" si="2"/>
        <v>0</v>
      </c>
      <c r="F90" s="231"/>
      <c r="G90" s="230"/>
      <c r="H90" s="230"/>
      <c r="I90" s="230"/>
      <c r="J90" s="230"/>
      <c r="K90" s="230"/>
      <c r="L90" s="230"/>
      <c r="M90" s="230"/>
      <c r="N90" s="230"/>
      <c r="O90" s="231"/>
      <c r="P90" s="230"/>
      <c r="Q90" s="230"/>
      <c r="R90" s="230"/>
      <c r="S90" s="230"/>
      <c r="T90" s="230"/>
      <c r="U90" s="230"/>
      <c r="V90" s="232"/>
      <c r="W90" s="164">
        <f t="shared" si="3"/>
        <v>0</v>
      </c>
      <c r="X90" s="111">
        <f t="shared" si="4"/>
        <v>0</v>
      </c>
      <c r="AA90" s="18" t="str">
        <f t="shared" si="5"/>
        <v>yes</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3:63" x14ac:dyDescent="0.2">
      <c r="C91" s="7">
        <f t="shared" ref="C91:D91" si="22">C53</f>
        <v>0</v>
      </c>
      <c r="D91" s="105">
        <f t="shared" si="22"/>
        <v>0</v>
      </c>
      <c r="E91" s="98">
        <f t="shared" si="2"/>
        <v>0</v>
      </c>
      <c r="F91" s="231"/>
      <c r="G91" s="230"/>
      <c r="H91" s="230"/>
      <c r="I91" s="230"/>
      <c r="J91" s="230"/>
      <c r="K91" s="230"/>
      <c r="L91" s="230"/>
      <c r="M91" s="230"/>
      <c r="N91" s="230"/>
      <c r="O91" s="231"/>
      <c r="P91" s="230"/>
      <c r="Q91" s="230"/>
      <c r="R91" s="230"/>
      <c r="S91" s="230"/>
      <c r="T91" s="230"/>
      <c r="U91" s="230"/>
      <c r="V91" s="232"/>
      <c r="W91" s="164">
        <f t="shared" si="3"/>
        <v>0</v>
      </c>
      <c r="X91" s="111">
        <f t="shared" si="4"/>
        <v>0</v>
      </c>
      <c r="AA91" s="18" t="str">
        <f t="shared" si="5"/>
        <v>yes</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3:63" x14ac:dyDescent="0.2">
      <c r="C92" s="7">
        <f t="shared" ref="C92:D92" si="23">C54</f>
        <v>0</v>
      </c>
      <c r="D92" s="105">
        <f t="shared" si="23"/>
        <v>0</v>
      </c>
      <c r="E92" s="98">
        <f t="shared" si="2"/>
        <v>0</v>
      </c>
      <c r="F92" s="231"/>
      <c r="G92" s="230"/>
      <c r="H92" s="230"/>
      <c r="I92" s="230"/>
      <c r="J92" s="230"/>
      <c r="K92" s="230"/>
      <c r="L92" s="230"/>
      <c r="M92" s="230"/>
      <c r="N92" s="230"/>
      <c r="O92" s="231"/>
      <c r="P92" s="230"/>
      <c r="Q92" s="230"/>
      <c r="R92" s="230"/>
      <c r="S92" s="230"/>
      <c r="T92" s="230"/>
      <c r="U92" s="230"/>
      <c r="V92" s="232"/>
      <c r="W92" s="164">
        <f t="shared" si="3"/>
        <v>0</v>
      </c>
      <c r="X92" s="111">
        <f t="shared" si="4"/>
        <v>0</v>
      </c>
      <c r="AA92" s="18" t="str">
        <f t="shared" si="5"/>
        <v>yes</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3:63" x14ac:dyDescent="0.2">
      <c r="C93" s="7">
        <f t="shared" ref="C93:D93" si="24">C55</f>
        <v>0</v>
      </c>
      <c r="D93" s="105">
        <f t="shared" si="24"/>
        <v>0</v>
      </c>
      <c r="E93" s="98">
        <f t="shared" si="2"/>
        <v>0</v>
      </c>
      <c r="F93" s="231"/>
      <c r="G93" s="230"/>
      <c r="H93" s="230"/>
      <c r="I93" s="230"/>
      <c r="J93" s="230"/>
      <c r="K93" s="230"/>
      <c r="L93" s="230"/>
      <c r="M93" s="230"/>
      <c r="N93" s="230"/>
      <c r="O93" s="231"/>
      <c r="P93" s="230"/>
      <c r="Q93" s="230"/>
      <c r="R93" s="230"/>
      <c r="S93" s="230"/>
      <c r="T93" s="230"/>
      <c r="U93" s="230"/>
      <c r="V93" s="232"/>
      <c r="W93" s="164">
        <f t="shared" si="3"/>
        <v>0</v>
      </c>
      <c r="X93" s="111">
        <f t="shared" si="4"/>
        <v>0</v>
      </c>
      <c r="AA93" s="18" t="str">
        <f t="shared" si="5"/>
        <v>yes</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3:63" x14ac:dyDescent="0.2">
      <c r="C94" s="7">
        <f t="shared" ref="C94:D94" si="25">C56</f>
        <v>0</v>
      </c>
      <c r="D94" s="105">
        <f t="shared" si="25"/>
        <v>0</v>
      </c>
      <c r="E94" s="98">
        <f t="shared" si="2"/>
        <v>0</v>
      </c>
      <c r="F94" s="231"/>
      <c r="G94" s="230"/>
      <c r="H94" s="230"/>
      <c r="I94" s="230"/>
      <c r="J94" s="230"/>
      <c r="K94" s="230"/>
      <c r="L94" s="230"/>
      <c r="M94" s="230"/>
      <c r="N94" s="230"/>
      <c r="O94" s="231"/>
      <c r="P94" s="230"/>
      <c r="Q94" s="230"/>
      <c r="R94" s="230"/>
      <c r="S94" s="230"/>
      <c r="T94" s="230"/>
      <c r="U94" s="230"/>
      <c r="V94" s="232"/>
      <c r="W94" s="164">
        <f t="shared" si="3"/>
        <v>0</v>
      </c>
      <c r="X94" s="111">
        <f t="shared" si="4"/>
        <v>0</v>
      </c>
      <c r="AA94" s="18" t="str">
        <f t="shared" si="5"/>
        <v>yes</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3:63" x14ac:dyDescent="0.2">
      <c r="C95" s="7">
        <f t="shared" ref="C95:D95" si="26">C57</f>
        <v>0</v>
      </c>
      <c r="D95" s="105">
        <f t="shared" si="26"/>
        <v>0</v>
      </c>
      <c r="E95" s="98">
        <f t="shared" si="2"/>
        <v>0</v>
      </c>
      <c r="F95" s="231"/>
      <c r="G95" s="230"/>
      <c r="H95" s="230"/>
      <c r="I95" s="230"/>
      <c r="J95" s="230"/>
      <c r="K95" s="230"/>
      <c r="L95" s="230"/>
      <c r="M95" s="230"/>
      <c r="N95" s="230"/>
      <c r="O95" s="231"/>
      <c r="P95" s="230"/>
      <c r="Q95" s="230"/>
      <c r="R95" s="230"/>
      <c r="S95" s="230"/>
      <c r="T95" s="230"/>
      <c r="U95" s="230"/>
      <c r="V95" s="232"/>
      <c r="W95" s="164">
        <f t="shared" si="3"/>
        <v>0</v>
      </c>
      <c r="X95" s="111">
        <f t="shared" si="4"/>
        <v>0</v>
      </c>
      <c r="AA95" s="18" t="str">
        <f t="shared" si="5"/>
        <v>yes</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3:63" x14ac:dyDescent="0.2">
      <c r="C96" s="7">
        <f t="shared" ref="C96:D96" si="27">C58</f>
        <v>0</v>
      </c>
      <c r="D96" s="105">
        <f t="shared" si="27"/>
        <v>0</v>
      </c>
      <c r="E96" s="98">
        <f t="shared" si="2"/>
        <v>0</v>
      </c>
      <c r="F96" s="231"/>
      <c r="G96" s="230"/>
      <c r="H96" s="230"/>
      <c r="I96" s="230"/>
      <c r="J96" s="230"/>
      <c r="K96" s="230"/>
      <c r="L96" s="230"/>
      <c r="M96" s="230"/>
      <c r="N96" s="230"/>
      <c r="O96" s="231"/>
      <c r="P96" s="230"/>
      <c r="Q96" s="230"/>
      <c r="R96" s="230"/>
      <c r="S96" s="230"/>
      <c r="T96" s="230"/>
      <c r="U96" s="230"/>
      <c r="V96" s="232"/>
      <c r="W96" s="164">
        <f t="shared" si="3"/>
        <v>0</v>
      </c>
      <c r="X96" s="111">
        <f t="shared" si="4"/>
        <v>0</v>
      </c>
      <c r="AA96" s="18" t="str">
        <f t="shared" si="5"/>
        <v>yes</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2:63" x14ac:dyDescent="0.2">
      <c r="C97" s="7">
        <f t="shared" ref="C97:D97" si="28">C59</f>
        <v>0</v>
      </c>
      <c r="D97" s="105">
        <f t="shared" si="28"/>
        <v>0</v>
      </c>
      <c r="E97" s="98">
        <f t="shared" si="2"/>
        <v>0</v>
      </c>
      <c r="F97" s="231"/>
      <c r="G97" s="230"/>
      <c r="H97" s="230"/>
      <c r="I97" s="230"/>
      <c r="J97" s="230"/>
      <c r="K97" s="230"/>
      <c r="L97" s="230"/>
      <c r="M97" s="230"/>
      <c r="N97" s="230"/>
      <c r="O97" s="231"/>
      <c r="P97" s="230"/>
      <c r="Q97" s="230"/>
      <c r="R97" s="230"/>
      <c r="S97" s="230"/>
      <c r="T97" s="230"/>
      <c r="U97" s="230"/>
      <c r="V97" s="232"/>
      <c r="W97" s="164">
        <f t="shared" si="3"/>
        <v>0</v>
      </c>
      <c r="X97" s="111">
        <f t="shared" si="4"/>
        <v>0</v>
      </c>
      <c r="AA97" s="18" t="str">
        <f t="shared" si="5"/>
        <v>yes</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2:63" x14ac:dyDescent="0.2">
      <c r="C98" s="7">
        <f t="shared" ref="C98:D98" si="29">C60</f>
        <v>0</v>
      </c>
      <c r="D98" s="105">
        <f t="shared" si="29"/>
        <v>0</v>
      </c>
      <c r="E98" s="98">
        <f t="shared" si="2"/>
        <v>0</v>
      </c>
      <c r="F98" s="231"/>
      <c r="G98" s="230"/>
      <c r="H98" s="230"/>
      <c r="I98" s="230"/>
      <c r="J98" s="230"/>
      <c r="K98" s="230"/>
      <c r="L98" s="230"/>
      <c r="M98" s="230"/>
      <c r="N98" s="230"/>
      <c r="O98" s="231"/>
      <c r="P98" s="230"/>
      <c r="Q98" s="230"/>
      <c r="R98" s="230"/>
      <c r="S98" s="230"/>
      <c r="T98" s="230"/>
      <c r="U98" s="230"/>
      <c r="V98" s="232"/>
      <c r="W98" s="164">
        <f t="shared" si="3"/>
        <v>0</v>
      </c>
      <c r="X98" s="111">
        <f t="shared" si="4"/>
        <v>0</v>
      </c>
      <c r="AA98" s="18" t="str">
        <f t="shared" si="5"/>
        <v>yes</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2:63" x14ac:dyDescent="0.2">
      <c r="C99" s="7">
        <f t="shared" ref="C99:D99" si="30">C61</f>
        <v>0</v>
      </c>
      <c r="D99" s="105">
        <f t="shared" si="30"/>
        <v>0</v>
      </c>
      <c r="E99" s="98">
        <f t="shared" si="2"/>
        <v>0</v>
      </c>
      <c r="F99" s="231"/>
      <c r="G99" s="230"/>
      <c r="H99" s="230"/>
      <c r="I99" s="230"/>
      <c r="J99" s="230"/>
      <c r="K99" s="230"/>
      <c r="L99" s="230"/>
      <c r="M99" s="230"/>
      <c r="N99" s="230"/>
      <c r="O99" s="231"/>
      <c r="P99" s="230"/>
      <c r="Q99" s="230"/>
      <c r="R99" s="230"/>
      <c r="S99" s="230"/>
      <c r="T99" s="230"/>
      <c r="U99" s="230"/>
      <c r="V99" s="232"/>
      <c r="W99" s="164">
        <f t="shared" si="3"/>
        <v>0</v>
      </c>
      <c r="X99" s="111">
        <f t="shared" si="4"/>
        <v>0</v>
      </c>
      <c r="AA99" s="18" t="str">
        <f t="shared" si="5"/>
        <v>yes</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2:63" x14ac:dyDescent="0.2">
      <c r="C100" s="7">
        <f t="shared" ref="C100:D100" si="31">C62</f>
        <v>0</v>
      </c>
      <c r="D100" s="105">
        <f t="shared" si="31"/>
        <v>0</v>
      </c>
      <c r="E100" s="98">
        <f t="shared" si="2"/>
        <v>0</v>
      </c>
      <c r="F100" s="231"/>
      <c r="G100" s="230"/>
      <c r="H100" s="230"/>
      <c r="I100" s="230"/>
      <c r="J100" s="230"/>
      <c r="K100" s="230"/>
      <c r="L100" s="230"/>
      <c r="M100" s="230"/>
      <c r="N100" s="230"/>
      <c r="O100" s="231"/>
      <c r="P100" s="230"/>
      <c r="Q100" s="230"/>
      <c r="R100" s="230"/>
      <c r="S100" s="230"/>
      <c r="T100" s="230"/>
      <c r="U100" s="230"/>
      <c r="V100" s="232"/>
      <c r="W100" s="164">
        <f t="shared" si="3"/>
        <v>0</v>
      </c>
      <c r="X100" s="111">
        <f t="shared" si="4"/>
        <v>0</v>
      </c>
      <c r="AA100" s="18" t="str">
        <f t="shared" si="5"/>
        <v>yes</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2:63" x14ac:dyDescent="0.2">
      <c r="C101" s="7">
        <f t="shared" ref="C101:D101" si="32">C63</f>
        <v>0</v>
      </c>
      <c r="D101" s="105">
        <f t="shared" si="32"/>
        <v>0</v>
      </c>
      <c r="E101" s="98">
        <f t="shared" si="2"/>
        <v>0</v>
      </c>
      <c r="F101" s="231"/>
      <c r="G101" s="230"/>
      <c r="H101" s="230"/>
      <c r="I101" s="230"/>
      <c r="J101" s="230"/>
      <c r="K101" s="230"/>
      <c r="L101" s="230"/>
      <c r="M101" s="230"/>
      <c r="N101" s="230"/>
      <c r="O101" s="231"/>
      <c r="P101" s="230"/>
      <c r="Q101" s="230"/>
      <c r="R101" s="230"/>
      <c r="S101" s="230"/>
      <c r="T101" s="230"/>
      <c r="U101" s="230"/>
      <c r="V101" s="232"/>
      <c r="W101" s="164">
        <f t="shared" si="3"/>
        <v>0</v>
      </c>
      <c r="X101" s="111">
        <f t="shared" si="4"/>
        <v>0</v>
      </c>
      <c r="AA101" s="18" t="str">
        <f t="shared" si="5"/>
        <v>yes</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2:63" x14ac:dyDescent="0.2">
      <c r="C102" s="7">
        <f t="shared" ref="C102:D102" si="33">C64</f>
        <v>0</v>
      </c>
      <c r="D102" s="105">
        <f t="shared" si="33"/>
        <v>0</v>
      </c>
      <c r="E102" s="98">
        <f t="shared" si="2"/>
        <v>0</v>
      </c>
      <c r="F102" s="231"/>
      <c r="G102" s="230"/>
      <c r="H102" s="230"/>
      <c r="I102" s="230"/>
      <c r="J102" s="230"/>
      <c r="K102" s="230"/>
      <c r="L102" s="230"/>
      <c r="M102" s="230"/>
      <c r="N102" s="230"/>
      <c r="O102" s="231"/>
      <c r="P102" s="230"/>
      <c r="Q102" s="230"/>
      <c r="R102" s="230"/>
      <c r="S102" s="230"/>
      <c r="T102" s="230"/>
      <c r="U102" s="230"/>
      <c r="V102" s="232"/>
      <c r="W102" s="164">
        <f t="shared" si="3"/>
        <v>0</v>
      </c>
      <c r="X102" s="111">
        <f t="shared" si="4"/>
        <v>0</v>
      </c>
      <c r="AA102" s="18" t="str">
        <f t="shared" ref="AA102:AA103" si="34">IF(E102=SUM(F102:V102), "yes","no")</f>
        <v>yes</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2:63" ht="15.75" x14ac:dyDescent="0.25">
      <c r="C103" s="19" t="s">
        <v>11</v>
      </c>
      <c r="D103" s="114">
        <f t="shared" ref="D103:X103" si="35">SUM(D73:D102)</f>
        <v>0</v>
      </c>
      <c r="E103" s="114">
        <f t="shared" si="35"/>
        <v>0</v>
      </c>
      <c r="F103" s="114">
        <f t="shared" si="35"/>
        <v>0</v>
      </c>
      <c r="G103" s="114">
        <f t="shared" si="35"/>
        <v>0</v>
      </c>
      <c r="H103" s="114">
        <f t="shared" si="35"/>
        <v>0</v>
      </c>
      <c r="I103" s="114">
        <f t="shared" si="35"/>
        <v>0</v>
      </c>
      <c r="J103" s="114">
        <f t="shared" si="35"/>
        <v>0</v>
      </c>
      <c r="K103" s="114">
        <f t="shared" si="35"/>
        <v>0</v>
      </c>
      <c r="L103" s="114">
        <f t="shared" si="35"/>
        <v>0</v>
      </c>
      <c r="M103" s="114">
        <f t="shared" si="35"/>
        <v>0</v>
      </c>
      <c r="N103" s="114">
        <f t="shared" si="35"/>
        <v>0</v>
      </c>
      <c r="O103" s="114">
        <f t="shared" si="35"/>
        <v>0</v>
      </c>
      <c r="P103" s="114">
        <f t="shared" si="35"/>
        <v>0</v>
      </c>
      <c r="Q103" s="114">
        <f t="shared" si="35"/>
        <v>0</v>
      </c>
      <c r="R103" s="114">
        <f t="shared" si="35"/>
        <v>0</v>
      </c>
      <c r="S103" s="114">
        <f t="shared" si="35"/>
        <v>0</v>
      </c>
      <c r="T103" s="114">
        <f t="shared" si="35"/>
        <v>0</v>
      </c>
      <c r="U103" s="114">
        <f t="shared" si="35"/>
        <v>0</v>
      </c>
      <c r="V103" s="114">
        <f t="shared" si="35"/>
        <v>0</v>
      </c>
      <c r="W103" s="114">
        <f t="shared" si="35"/>
        <v>0</v>
      </c>
      <c r="X103" s="114">
        <f t="shared" si="35"/>
        <v>0</v>
      </c>
      <c r="AA103" s="18" t="str">
        <f t="shared" si="34"/>
        <v>yes</v>
      </c>
    </row>
    <row r="104" spans="2:63" hidden="1" x14ac:dyDescent="0.2">
      <c r="C104" s="5"/>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18"/>
    </row>
    <row r="105" spans="2:63" hidden="1" x14ac:dyDescent="0.2">
      <c r="C105" s="5"/>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18"/>
    </row>
    <row r="106" spans="2:63" x14ac:dyDescent="0.2">
      <c r="C106" s="5"/>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18"/>
    </row>
    <row r="107" spans="2:63" ht="15" customHeight="1" x14ac:dyDescent="0.25">
      <c r="B107" s="47" t="s">
        <v>104</v>
      </c>
      <c r="C107" s="271" t="s">
        <v>260</v>
      </c>
      <c r="D107" s="271"/>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2:63" ht="15" customHeight="1" x14ac:dyDescent="0.2">
      <c r="C108" s="271"/>
      <c r="D108" s="271"/>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2:63" ht="15.75" customHeight="1" x14ac:dyDescent="0.2">
      <c r="C109" s="271"/>
      <c r="D109" s="271"/>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2:63" ht="20.25" customHeight="1" x14ac:dyDescent="0.2">
      <c r="C110" s="271"/>
      <c r="D110" s="271"/>
      <c r="E110" s="97"/>
      <c r="F110" s="97"/>
      <c r="G110" s="97"/>
      <c r="H110" s="97"/>
      <c r="I110" s="97"/>
      <c r="J110" s="97"/>
      <c r="K110" s="97"/>
      <c r="L110" s="97"/>
      <c r="M110" s="97"/>
      <c r="N110" s="97"/>
      <c r="O110" s="97"/>
      <c r="P110" s="97"/>
      <c r="Q110" s="97"/>
      <c r="R110" s="97"/>
      <c r="S110" s="97"/>
      <c r="T110" s="97"/>
      <c r="U110" s="97"/>
      <c r="V110" s="97"/>
      <c r="W110" s="97"/>
      <c r="X110" s="97"/>
      <c r="Y110" s="97"/>
      <c r="Z110" s="97"/>
      <c r="AA110" s="2" t="s">
        <v>133</v>
      </c>
    </row>
    <row r="111" spans="2:63" ht="58.5" customHeight="1" x14ac:dyDescent="0.2">
      <c r="C111" s="42" t="s">
        <v>44</v>
      </c>
      <c r="D111" s="42" t="s">
        <v>45</v>
      </c>
      <c r="E111" s="20" t="s">
        <v>137</v>
      </c>
      <c r="F111" s="20" t="s">
        <v>72</v>
      </c>
      <c r="G111" s="20" t="s">
        <v>71</v>
      </c>
      <c r="H111" s="97"/>
      <c r="I111" s="97"/>
      <c r="J111" s="97"/>
      <c r="K111" s="97"/>
      <c r="L111" s="97"/>
      <c r="M111" s="97"/>
      <c r="N111" s="97"/>
      <c r="O111" s="97"/>
      <c r="P111" s="97"/>
      <c r="Q111" s="97"/>
      <c r="R111" s="97"/>
      <c r="S111" s="97"/>
      <c r="T111" s="97"/>
      <c r="U111" s="97"/>
      <c r="V111" s="97"/>
      <c r="W111" s="97"/>
      <c r="X111" s="97"/>
      <c r="Y111" s="97"/>
      <c r="Z111" s="97"/>
      <c r="AA111" s="109">
        <f>COUNTIF(AA113:AA142,"no")</f>
        <v>0</v>
      </c>
      <c r="AB111" s="97"/>
    </row>
    <row r="112" spans="2:63" x14ac:dyDescent="0.2">
      <c r="C112" s="7">
        <f>C35</f>
        <v>0</v>
      </c>
      <c r="D112" s="17">
        <f>D35</f>
        <v>0</v>
      </c>
      <c r="E112" s="105">
        <f>E35</f>
        <v>0</v>
      </c>
      <c r="F112" s="230"/>
      <c r="G112" s="230"/>
      <c r="H112" s="97"/>
      <c r="I112" s="97"/>
      <c r="J112" s="97"/>
      <c r="K112" s="97"/>
      <c r="L112" s="97"/>
      <c r="M112" s="97"/>
      <c r="N112" s="97"/>
      <c r="O112" s="97"/>
      <c r="P112" s="97"/>
      <c r="Q112" s="97"/>
      <c r="R112" s="97"/>
      <c r="S112" s="97"/>
      <c r="T112" s="97"/>
      <c r="U112" s="97"/>
      <c r="V112" s="97"/>
      <c r="W112" s="97"/>
      <c r="X112" s="97"/>
      <c r="Y112" s="97"/>
      <c r="Z112" s="97"/>
      <c r="AA112" s="110" t="str">
        <f>IF(E112=SUM(F112:G112),"yes","no")</f>
        <v>yes</v>
      </c>
      <c r="AB112" s="97"/>
    </row>
    <row r="113" spans="3:28" x14ac:dyDescent="0.2">
      <c r="C113" s="7">
        <f t="shared" ref="C113:D113" si="36">C36</f>
        <v>0</v>
      </c>
      <c r="D113" s="17">
        <f t="shared" si="36"/>
        <v>0</v>
      </c>
      <c r="E113" s="105">
        <f t="shared" ref="E113" si="37">E36</f>
        <v>0</v>
      </c>
      <c r="F113" s="230"/>
      <c r="G113" s="230"/>
      <c r="H113" s="97"/>
      <c r="I113" s="97"/>
      <c r="J113" s="97"/>
      <c r="K113" s="97"/>
      <c r="L113" s="97"/>
      <c r="M113" s="97"/>
      <c r="N113" s="97"/>
      <c r="O113" s="97"/>
      <c r="P113" s="97"/>
      <c r="Q113" s="97"/>
      <c r="R113" s="97"/>
      <c r="S113" s="97"/>
      <c r="T113" s="97"/>
      <c r="U113" s="97"/>
      <c r="V113" s="97"/>
      <c r="W113" s="97"/>
      <c r="X113" s="97"/>
      <c r="Y113" s="97"/>
      <c r="Z113" s="97"/>
      <c r="AA113" s="110" t="str">
        <f t="shared" ref="AA113:AA142" si="38">IF(E113=SUM(F113:G113),"yes","no")</f>
        <v>yes</v>
      </c>
      <c r="AB113" s="97"/>
    </row>
    <row r="114" spans="3:28" x14ac:dyDescent="0.2">
      <c r="C114" s="7">
        <f t="shared" ref="C114:D114" si="39">C37</f>
        <v>0</v>
      </c>
      <c r="D114" s="17">
        <f t="shared" si="39"/>
        <v>0</v>
      </c>
      <c r="E114" s="105">
        <f t="shared" ref="E114" si="40">E37</f>
        <v>0</v>
      </c>
      <c r="F114" s="230"/>
      <c r="G114" s="230"/>
      <c r="H114" s="97"/>
      <c r="I114" s="97"/>
      <c r="J114" s="97"/>
      <c r="K114" s="97"/>
      <c r="L114" s="97"/>
      <c r="M114" s="97"/>
      <c r="N114" s="97"/>
      <c r="O114" s="97"/>
      <c r="P114" s="97"/>
      <c r="Q114" s="97"/>
      <c r="R114" s="97"/>
      <c r="S114" s="97"/>
      <c r="T114" s="97"/>
      <c r="U114" s="97"/>
      <c r="V114" s="97"/>
      <c r="W114" s="97"/>
      <c r="X114" s="97"/>
      <c r="Y114" s="97"/>
      <c r="Z114" s="97"/>
      <c r="AA114" s="110" t="str">
        <f t="shared" si="38"/>
        <v>yes</v>
      </c>
      <c r="AB114" s="97"/>
    </row>
    <row r="115" spans="3:28" x14ac:dyDescent="0.2">
      <c r="C115" s="7">
        <f t="shared" ref="C115:D115" si="41">C38</f>
        <v>0</v>
      </c>
      <c r="D115" s="17">
        <f t="shared" si="41"/>
        <v>0</v>
      </c>
      <c r="E115" s="105">
        <f t="shared" ref="E115" si="42">E38</f>
        <v>0</v>
      </c>
      <c r="F115" s="230"/>
      <c r="G115" s="230"/>
      <c r="H115" s="97"/>
      <c r="I115" s="97"/>
      <c r="J115" s="97"/>
      <c r="K115" s="97"/>
      <c r="L115" s="97"/>
      <c r="M115" s="97"/>
      <c r="N115" s="97"/>
      <c r="O115" s="97"/>
      <c r="P115" s="97"/>
      <c r="Q115" s="97"/>
      <c r="R115" s="97"/>
      <c r="S115" s="97"/>
      <c r="T115" s="97"/>
      <c r="U115" s="97"/>
      <c r="V115" s="97"/>
      <c r="W115" s="97"/>
      <c r="X115" s="97"/>
      <c r="Y115" s="97"/>
      <c r="Z115" s="97"/>
      <c r="AA115" s="110" t="str">
        <f t="shared" si="38"/>
        <v>yes</v>
      </c>
      <c r="AB115" s="97"/>
    </row>
    <row r="116" spans="3:28" x14ac:dyDescent="0.2">
      <c r="C116" s="7">
        <f t="shared" ref="C116:D116" si="43">C39</f>
        <v>0</v>
      </c>
      <c r="D116" s="17">
        <f t="shared" si="43"/>
        <v>0</v>
      </c>
      <c r="E116" s="105">
        <f t="shared" ref="E116" si="44">E39</f>
        <v>0</v>
      </c>
      <c r="F116" s="230"/>
      <c r="G116" s="230"/>
      <c r="H116" s="97"/>
      <c r="I116" s="97"/>
      <c r="J116" s="97"/>
      <c r="K116" s="97"/>
      <c r="L116" s="97"/>
      <c r="M116" s="97"/>
      <c r="N116" s="97"/>
      <c r="O116" s="97"/>
      <c r="P116" s="97"/>
      <c r="Q116" s="97"/>
      <c r="R116" s="97"/>
      <c r="S116" s="97"/>
      <c r="T116" s="97"/>
      <c r="U116" s="97"/>
      <c r="V116" s="97"/>
      <c r="W116" s="97"/>
      <c r="X116" s="97"/>
      <c r="Y116" s="97"/>
      <c r="Z116" s="97"/>
      <c r="AA116" s="110" t="str">
        <f t="shared" si="38"/>
        <v>yes</v>
      </c>
      <c r="AB116" s="97"/>
    </row>
    <row r="117" spans="3:28" x14ac:dyDescent="0.2">
      <c r="C117" s="7">
        <f t="shared" ref="C117:D117" si="45">C40</f>
        <v>0</v>
      </c>
      <c r="D117" s="17">
        <f t="shared" si="45"/>
        <v>0</v>
      </c>
      <c r="E117" s="105">
        <f t="shared" ref="E117" si="46">E40</f>
        <v>0</v>
      </c>
      <c r="F117" s="230"/>
      <c r="G117" s="230"/>
      <c r="H117" s="97"/>
      <c r="I117" s="97"/>
      <c r="J117" s="97"/>
      <c r="K117" s="97"/>
      <c r="L117" s="97"/>
      <c r="M117" s="97"/>
      <c r="N117" s="97"/>
      <c r="O117" s="97"/>
      <c r="P117" s="97"/>
      <c r="Q117" s="97"/>
      <c r="R117" s="97"/>
      <c r="S117" s="97"/>
      <c r="T117" s="97"/>
      <c r="U117" s="97"/>
      <c r="V117" s="97"/>
      <c r="W117" s="97"/>
      <c r="X117" s="97"/>
      <c r="Y117" s="97"/>
      <c r="Z117" s="97"/>
      <c r="AA117" s="110" t="str">
        <f t="shared" si="38"/>
        <v>yes</v>
      </c>
      <c r="AB117" s="97"/>
    </row>
    <row r="118" spans="3:28" x14ac:dyDescent="0.2">
      <c r="C118" s="7">
        <f t="shared" ref="C118:D118" si="47">C41</f>
        <v>0</v>
      </c>
      <c r="D118" s="17">
        <f t="shared" si="47"/>
        <v>0</v>
      </c>
      <c r="E118" s="105">
        <f t="shared" ref="E118" si="48">E41</f>
        <v>0</v>
      </c>
      <c r="F118" s="230"/>
      <c r="G118" s="230"/>
      <c r="H118" s="97"/>
      <c r="I118" s="97"/>
      <c r="J118" s="97"/>
      <c r="K118" s="97"/>
      <c r="L118" s="97"/>
      <c r="M118" s="97"/>
      <c r="N118" s="97"/>
      <c r="O118" s="97"/>
      <c r="P118" s="97"/>
      <c r="Q118" s="97"/>
      <c r="R118" s="97"/>
      <c r="S118" s="97"/>
      <c r="T118" s="97"/>
      <c r="U118" s="97"/>
      <c r="V118" s="97"/>
      <c r="W118" s="97"/>
      <c r="X118" s="97"/>
      <c r="Y118" s="97"/>
      <c r="Z118" s="97"/>
      <c r="AA118" s="110" t="str">
        <f t="shared" si="38"/>
        <v>yes</v>
      </c>
      <c r="AB118" s="97"/>
    </row>
    <row r="119" spans="3:28" x14ac:dyDescent="0.2">
      <c r="C119" s="7">
        <f t="shared" ref="C119:D119" si="49">C42</f>
        <v>0</v>
      </c>
      <c r="D119" s="17">
        <f t="shared" si="49"/>
        <v>0</v>
      </c>
      <c r="E119" s="105">
        <f t="shared" ref="E119" si="50">E42</f>
        <v>0</v>
      </c>
      <c r="F119" s="230"/>
      <c r="G119" s="230"/>
      <c r="H119" s="97"/>
      <c r="I119" s="97"/>
      <c r="J119" s="97"/>
      <c r="K119" s="97"/>
      <c r="L119" s="97"/>
      <c r="M119" s="97"/>
      <c r="N119" s="97"/>
      <c r="O119" s="97"/>
      <c r="P119" s="97"/>
      <c r="Q119" s="97"/>
      <c r="R119" s="97"/>
      <c r="S119" s="97"/>
      <c r="T119" s="97"/>
      <c r="U119" s="97"/>
      <c r="V119" s="97"/>
      <c r="W119" s="97"/>
      <c r="X119" s="97"/>
      <c r="Y119" s="97"/>
      <c r="Z119" s="97"/>
      <c r="AA119" s="110" t="str">
        <f t="shared" si="38"/>
        <v>yes</v>
      </c>
      <c r="AB119" s="97"/>
    </row>
    <row r="120" spans="3:28" x14ac:dyDescent="0.2">
      <c r="C120" s="7">
        <f t="shared" ref="C120:D120" si="51">C43</f>
        <v>0</v>
      </c>
      <c r="D120" s="17">
        <f t="shared" si="51"/>
        <v>0</v>
      </c>
      <c r="E120" s="105">
        <f t="shared" ref="E120" si="52">E43</f>
        <v>0</v>
      </c>
      <c r="F120" s="230"/>
      <c r="G120" s="230"/>
      <c r="H120" s="97"/>
      <c r="I120" s="97"/>
      <c r="J120" s="97"/>
      <c r="K120" s="97"/>
      <c r="L120" s="97"/>
      <c r="M120" s="97"/>
      <c r="N120" s="97"/>
      <c r="O120" s="97"/>
      <c r="P120" s="97"/>
      <c r="Q120" s="97"/>
      <c r="R120" s="97"/>
      <c r="S120" s="97"/>
      <c r="T120" s="97"/>
      <c r="U120" s="97"/>
      <c r="V120" s="97"/>
      <c r="W120" s="97"/>
      <c r="X120" s="97"/>
      <c r="Y120" s="97"/>
      <c r="Z120" s="97"/>
      <c r="AA120" s="110" t="str">
        <f t="shared" si="38"/>
        <v>yes</v>
      </c>
      <c r="AB120" s="97"/>
    </row>
    <row r="121" spans="3:28" x14ac:dyDescent="0.2">
      <c r="C121" s="7">
        <f t="shared" ref="C121:D121" si="53">C44</f>
        <v>0</v>
      </c>
      <c r="D121" s="17">
        <f t="shared" si="53"/>
        <v>0</v>
      </c>
      <c r="E121" s="105">
        <f t="shared" ref="E121" si="54">E44</f>
        <v>0</v>
      </c>
      <c r="F121" s="230"/>
      <c r="G121" s="230"/>
      <c r="H121" s="97"/>
      <c r="I121" s="97"/>
      <c r="J121" s="97"/>
      <c r="K121" s="97"/>
      <c r="L121" s="97"/>
      <c r="M121" s="97"/>
      <c r="N121" s="97"/>
      <c r="O121" s="97"/>
      <c r="P121" s="97"/>
      <c r="Q121" s="97"/>
      <c r="R121" s="97"/>
      <c r="S121" s="97"/>
      <c r="T121" s="97"/>
      <c r="U121" s="97"/>
      <c r="V121" s="97"/>
      <c r="W121" s="97"/>
      <c r="X121" s="97"/>
      <c r="Y121" s="97"/>
      <c r="Z121" s="97"/>
      <c r="AA121" s="110" t="str">
        <f t="shared" si="38"/>
        <v>yes</v>
      </c>
      <c r="AB121" s="97"/>
    </row>
    <row r="122" spans="3:28" x14ac:dyDescent="0.2">
      <c r="C122" s="7">
        <f t="shared" ref="C122:D122" si="55">C45</f>
        <v>0</v>
      </c>
      <c r="D122" s="17">
        <f t="shared" si="55"/>
        <v>0</v>
      </c>
      <c r="E122" s="105">
        <f t="shared" ref="E122" si="56">E45</f>
        <v>0</v>
      </c>
      <c r="F122" s="230"/>
      <c r="G122" s="230"/>
      <c r="H122" s="97"/>
      <c r="I122" s="97"/>
      <c r="J122" s="97"/>
      <c r="K122" s="97"/>
      <c r="L122" s="97"/>
      <c r="M122" s="97"/>
      <c r="N122" s="97"/>
      <c r="O122" s="97"/>
      <c r="P122" s="97"/>
      <c r="Q122" s="97"/>
      <c r="R122" s="97"/>
      <c r="S122" s="97"/>
      <c r="T122" s="97"/>
      <c r="U122" s="97"/>
      <c r="V122" s="97"/>
      <c r="W122" s="97"/>
      <c r="X122" s="97"/>
      <c r="Y122" s="97"/>
      <c r="Z122" s="97"/>
      <c r="AA122" s="110" t="str">
        <f t="shared" si="38"/>
        <v>yes</v>
      </c>
      <c r="AB122" s="97"/>
    </row>
    <row r="123" spans="3:28" x14ac:dyDescent="0.2">
      <c r="C123" s="7">
        <f t="shared" ref="C123:D123" si="57">C46</f>
        <v>0</v>
      </c>
      <c r="D123" s="17">
        <f t="shared" si="57"/>
        <v>0</v>
      </c>
      <c r="E123" s="105">
        <f t="shared" ref="E123" si="58">E46</f>
        <v>0</v>
      </c>
      <c r="F123" s="230"/>
      <c r="G123" s="230"/>
      <c r="H123" s="97"/>
      <c r="I123" s="97"/>
      <c r="J123" s="97"/>
      <c r="K123" s="97"/>
      <c r="L123" s="97"/>
      <c r="M123" s="97"/>
      <c r="N123" s="97"/>
      <c r="O123" s="97"/>
      <c r="P123" s="97"/>
      <c r="Q123" s="97"/>
      <c r="R123" s="97"/>
      <c r="S123" s="97"/>
      <c r="T123" s="97"/>
      <c r="U123" s="97"/>
      <c r="V123" s="97"/>
      <c r="W123" s="97"/>
      <c r="X123" s="97"/>
      <c r="Y123" s="97"/>
      <c r="Z123" s="97"/>
      <c r="AA123" s="110" t="str">
        <f t="shared" si="38"/>
        <v>yes</v>
      </c>
      <c r="AB123" s="97"/>
    </row>
    <row r="124" spans="3:28" x14ac:dyDescent="0.2">
      <c r="C124" s="7">
        <f t="shared" ref="C124:D124" si="59">C47</f>
        <v>0</v>
      </c>
      <c r="D124" s="17">
        <f t="shared" si="59"/>
        <v>0</v>
      </c>
      <c r="E124" s="105">
        <f t="shared" ref="E124" si="60">E47</f>
        <v>0</v>
      </c>
      <c r="F124" s="230"/>
      <c r="G124" s="230"/>
      <c r="H124" s="97"/>
      <c r="I124" s="97"/>
      <c r="J124" s="97"/>
      <c r="K124" s="97"/>
      <c r="L124" s="97"/>
      <c r="M124" s="97"/>
      <c r="N124" s="97"/>
      <c r="O124" s="97"/>
      <c r="P124" s="97"/>
      <c r="Q124" s="97"/>
      <c r="R124" s="97"/>
      <c r="S124" s="97"/>
      <c r="T124" s="97"/>
      <c r="U124" s="97"/>
      <c r="V124" s="97"/>
      <c r="W124" s="97"/>
      <c r="X124" s="97"/>
      <c r="Y124" s="97"/>
      <c r="Z124" s="97"/>
      <c r="AA124" s="110" t="str">
        <f t="shared" si="38"/>
        <v>yes</v>
      </c>
      <c r="AB124" s="97"/>
    </row>
    <row r="125" spans="3:28" x14ac:dyDescent="0.2">
      <c r="C125" s="7">
        <f t="shared" ref="C125:D125" si="61">C48</f>
        <v>0</v>
      </c>
      <c r="D125" s="17">
        <f t="shared" si="61"/>
        <v>0</v>
      </c>
      <c r="E125" s="105">
        <f t="shared" ref="E125" si="62">E48</f>
        <v>0</v>
      </c>
      <c r="F125" s="230"/>
      <c r="G125" s="230"/>
      <c r="H125" s="97"/>
      <c r="I125" s="97"/>
      <c r="J125" s="97"/>
      <c r="K125" s="97"/>
      <c r="L125" s="97"/>
      <c r="M125" s="97"/>
      <c r="N125" s="97"/>
      <c r="O125" s="97"/>
      <c r="P125" s="97"/>
      <c r="Q125" s="97"/>
      <c r="R125" s="97"/>
      <c r="S125" s="97"/>
      <c r="T125" s="97"/>
      <c r="U125" s="97"/>
      <c r="V125" s="97"/>
      <c r="W125" s="97"/>
      <c r="X125" s="97"/>
      <c r="Y125" s="97"/>
      <c r="Z125" s="97"/>
      <c r="AA125" s="110" t="str">
        <f t="shared" si="38"/>
        <v>yes</v>
      </c>
      <c r="AB125" s="97"/>
    </row>
    <row r="126" spans="3:28" x14ac:dyDescent="0.2">
      <c r="C126" s="7">
        <f t="shared" ref="C126:D126" si="63">C49</f>
        <v>0</v>
      </c>
      <c r="D126" s="17">
        <f t="shared" si="63"/>
        <v>0</v>
      </c>
      <c r="E126" s="105">
        <f t="shared" ref="E126" si="64">E49</f>
        <v>0</v>
      </c>
      <c r="F126" s="230"/>
      <c r="G126" s="230"/>
      <c r="H126" s="97"/>
      <c r="I126" s="97"/>
      <c r="J126" s="97"/>
      <c r="K126" s="97"/>
      <c r="L126" s="97"/>
      <c r="M126" s="97"/>
      <c r="N126" s="97"/>
      <c r="O126" s="97"/>
      <c r="P126" s="97"/>
      <c r="Q126" s="97"/>
      <c r="R126" s="97"/>
      <c r="S126" s="97"/>
      <c r="T126" s="97"/>
      <c r="U126" s="97"/>
      <c r="V126" s="97"/>
      <c r="W126" s="97"/>
      <c r="X126" s="97"/>
      <c r="Y126" s="97"/>
      <c r="Z126" s="97"/>
      <c r="AA126" s="110" t="str">
        <f t="shared" si="38"/>
        <v>yes</v>
      </c>
      <c r="AB126" s="97"/>
    </row>
    <row r="127" spans="3:28" x14ac:dyDescent="0.2">
      <c r="C127" s="7">
        <f t="shared" ref="C127:D127" si="65">C50</f>
        <v>0</v>
      </c>
      <c r="D127" s="17">
        <f t="shared" si="65"/>
        <v>0</v>
      </c>
      <c r="E127" s="105">
        <f t="shared" ref="E127" si="66">E50</f>
        <v>0</v>
      </c>
      <c r="F127" s="230"/>
      <c r="G127" s="230"/>
      <c r="H127" s="97"/>
      <c r="I127" s="97"/>
      <c r="J127" s="97"/>
      <c r="K127" s="97"/>
      <c r="L127" s="97"/>
      <c r="M127" s="97"/>
      <c r="N127" s="97"/>
      <c r="O127" s="97"/>
      <c r="P127" s="97"/>
      <c r="Q127" s="97"/>
      <c r="R127" s="97"/>
      <c r="S127" s="97"/>
      <c r="T127" s="97"/>
      <c r="U127" s="97"/>
      <c r="V127" s="97"/>
      <c r="W127" s="97"/>
      <c r="X127" s="97"/>
      <c r="Y127" s="97"/>
      <c r="Z127" s="97"/>
      <c r="AA127" s="110" t="str">
        <f t="shared" si="38"/>
        <v>yes</v>
      </c>
      <c r="AB127" s="97"/>
    </row>
    <row r="128" spans="3:28" x14ac:dyDescent="0.2">
      <c r="C128" s="7">
        <f t="shared" ref="C128:D128" si="67">C51</f>
        <v>0</v>
      </c>
      <c r="D128" s="17">
        <f t="shared" si="67"/>
        <v>0</v>
      </c>
      <c r="E128" s="105">
        <f t="shared" ref="E128" si="68">E51</f>
        <v>0</v>
      </c>
      <c r="F128" s="230"/>
      <c r="G128" s="230"/>
      <c r="H128" s="97"/>
      <c r="I128" s="97"/>
      <c r="J128" s="97"/>
      <c r="K128" s="97"/>
      <c r="L128" s="97"/>
      <c r="M128" s="97"/>
      <c r="N128" s="97"/>
      <c r="O128" s="97"/>
      <c r="P128" s="97"/>
      <c r="Q128" s="97"/>
      <c r="R128" s="97"/>
      <c r="S128" s="97"/>
      <c r="T128" s="97"/>
      <c r="U128" s="97"/>
      <c r="V128" s="97"/>
      <c r="W128" s="97"/>
      <c r="X128" s="97"/>
      <c r="Y128" s="97"/>
      <c r="Z128" s="97"/>
      <c r="AA128" s="110" t="str">
        <f t="shared" si="38"/>
        <v>yes</v>
      </c>
      <c r="AB128" s="97"/>
    </row>
    <row r="129" spans="2:28" x14ac:dyDescent="0.2">
      <c r="C129" s="7">
        <f t="shared" ref="C129:D129" si="69">C52</f>
        <v>0</v>
      </c>
      <c r="D129" s="17">
        <f t="shared" si="69"/>
        <v>0</v>
      </c>
      <c r="E129" s="105">
        <f t="shared" ref="E129" si="70">E52</f>
        <v>0</v>
      </c>
      <c r="F129" s="230"/>
      <c r="G129" s="230"/>
      <c r="H129" s="97"/>
      <c r="I129" s="97"/>
      <c r="J129" s="97"/>
      <c r="K129" s="97"/>
      <c r="L129" s="97"/>
      <c r="M129" s="97"/>
      <c r="N129" s="97"/>
      <c r="O129" s="97"/>
      <c r="P129" s="97"/>
      <c r="Q129" s="97"/>
      <c r="R129" s="97"/>
      <c r="S129" s="97"/>
      <c r="T129" s="97"/>
      <c r="U129" s="97"/>
      <c r="V129" s="97"/>
      <c r="W129" s="97"/>
      <c r="X129" s="97"/>
      <c r="Y129" s="97"/>
      <c r="Z129" s="97"/>
      <c r="AA129" s="110" t="str">
        <f t="shared" si="38"/>
        <v>yes</v>
      </c>
      <c r="AB129" s="97"/>
    </row>
    <row r="130" spans="2:28" x14ac:dyDescent="0.2">
      <c r="C130" s="7">
        <f t="shared" ref="C130:D130" si="71">C53</f>
        <v>0</v>
      </c>
      <c r="D130" s="17">
        <f t="shared" si="71"/>
        <v>0</v>
      </c>
      <c r="E130" s="105">
        <f t="shared" ref="E130" si="72">E53</f>
        <v>0</v>
      </c>
      <c r="F130" s="230"/>
      <c r="G130" s="230"/>
      <c r="H130" s="97"/>
      <c r="I130" s="97"/>
      <c r="J130" s="97"/>
      <c r="K130" s="97"/>
      <c r="L130" s="97"/>
      <c r="M130" s="97"/>
      <c r="N130" s="97"/>
      <c r="O130" s="97"/>
      <c r="P130" s="97"/>
      <c r="Q130" s="97"/>
      <c r="R130" s="97"/>
      <c r="S130" s="97"/>
      <c r="T130" s="97"/>
      <c r="U130" s="97"/>
      <c r="V130" s="97"/>
      <c r="W130" s="97"/>
      <c r="X130" s="97"/>
      <c r="Y130" s="97"/>
      <c r="Z130" s="97"/>
      <c r="AA130" s="110" t="str">
        <f t="shared" si="38"/>
        <v>yes</v>
      </c>
      <c r="AB130" s="97"/>
    </row>
    <row r="131" spans="2:28" x14ac:dyDescent="0.2">
      <c r="C131" s="7">
        <f t="shared" ref="C131:D131" si="73">C54</f>
        <v>0</v>
      </c>
      <c r="D131" s="17">
        <f t="shared" si="73"/>
        <v>0</v>
      </c>
      <c r="E131" s="105">
        <f t="shared" ref="E131" si="74">E54</f>
        <v>0</v>
      </c>
      <c r="F131" s="230"/>
      <c r="G131" s="230"/>
      <c r="H131" s="97"/>
      <c r="I131" s="97"/>
      <c r="J131" s="97"/>
      <c r="K131" s="97"/>
      <c r="L131" s="97"/>
      <c r="M131" s="97"/>
      <c r="N131" s="97"/>
      <c r="O131" s="97"/>
      <c r="P131" s="97"/>
      <c r="Q131" s="97"/>
      <c r="R131" s="97"/>
      <c r="S131" s="97"/>
      <c r="T131" s="97"/>
      <c r="U131" s="97"/>
      <c r="V131" s="97"/>
      <c r="W131" s="97"/>
      <c r="X131" s="97"/>
      <c r="Y131" s="97"/>
      <c r="Z131" s="97"/>
      <c r="AA131" s="110" t="str">
        <f t="shared" si="38"/>
        <v>yes</v>
      </c>
      <c r="AB131" s="97"/>
    </row>
    <row r="132" spans="2:28" x14ac:dyDescent="0.2">
      <c r="C132" s="7">
        <f t="shared" ref="C132:D132" si="75">C55</f>
        <v>0</v>
      </c>
      <c r="D132" s="17">
        <f t="shared" si="75"/>
        <v>0</v>
      </c>
      <c r="E132" s="105">
        <f t="shared" ref="E132" si="76">E55</f>
        <v>0</v>
      </c>
      <c r="F132" s="230"/>
      <c r="G132" s="230"/>
      <c r="H132" s="97"/>
      <c r="I132" s="97"/>
      <c r="J132" s="97"/>
      <c r="K132" s="97"/>
      <c r="L132" s="97"/>
      <c r="M132" s="97"/>
      <c r="N132" s="97"/>
      <c r="O132" s="97"/>
      <c r="P132" s="97"/>
      <c r="Q132" s="97"/>
      <c r="R132" s="97"/>
      <c r="S132" s="97"/>
      <c r="T132" s="97"/>
      <c r="U132" s="97"/>
      <c r="V132" s="97"/>
      <c r="W132" s="97"/>
      <c r="X132" s="97"/>
      <c r="Y132" s="97"/>
      <c r="Z132" s="97"/>
      <c r="AA132" s="110" t="str">
        <f t="shared" si="38"/>
        <v>yes</v>
      </c>
      <c r="AB132" s="97"/>
    </row>
    <row r="133" spans="2:28" x14ac:dyDescent="0.2">
      <c r="C133" s="7">
        <f t="shared" ref="C133:D133" si="77">C56</f>
        <v>0</v>
      </c>
      <c r="D133" s="17">
        <f t="shared" si="77"/>
        <v>0</v>
      </c>
      <c r="E133" s="105">
        <f t="shared" ref="E133" si="78">E56</f>
        <v>0</v>
      </c>
      <c r="F133" s="230"/>
      <c r="G133" s="230"/>
      <c r="H133" s="97"/>
      <c r="I133" s="97"/>
      <c r="J133" s="97"/>
      <c r="K133" s="97"/>
      <c r="L133" s="97"/>
      <c r="M133" s="97"/>
      <c r="N133" s="97"/>
      <c r="O133" s="97"/>
      <c r="P133" s="97"/>
      <c r="Q133" s="97"/>
      <c r="R133" s="97"/>
      <c r="S133" s="97"/>
      <c r="T133" s="97"/>
      <c r="U133" s="97"/>
      <c r="V133" s="97"/>
      <c r="W133" s="97"/>
      <c r="X133" s="97"/>
      <c r="Y133" s="97"/>
      <c r="Z133" s="97"/>
      <c r="AA133" s="110" t="str">
        <f t="shared" si="38"/>
        <v>yes</v>
      </c>
      <c r="AB133" s="97"/>
    </row>
    <row r="134" spans="2:28" x14ac:dyDescent="0.2">
      <c r="C134" s="7">
        <f t="shared" ref="C134:D134" si="79">C57</f>
        <v>0</v>
      </c>
      <c r="D134" s="17">
        <f t="shared" si="79"/>
        <v>0</v>
      </c>
      <c r="E134" s="105">
        <f t="shared" ref="E134" si="80">E57</f>
        <v>0</v>
      </c>
      <c r="F134" s="230"/>
      <c r="G134" s="230"/>
      <c r="H134" s="97"/>
      <c r="I134" s="97"/>
      <c r="J134" s="97"/>
      <c r="K134" s="97"/>
      <c r="L134" s="97"/>
      <c r="M134" s="97"/>
      <c r="N134" s="97"/>
      <c r="O134" s="97"/>
      <c r="P134" s="97"/>
      <c r="Q134" s="97"/>
      <c r="R134" s="97"/>
      <c r="S134" s="97"/>
      <c r="T134" s="97"/>
      <c r="U134" s="97"/>
      <c r="V134" s="97"/>
      <c r="W134" s="97"/>
      <c r="X134" s="97"/>
      <c r="Y134" s="97"/>
      <c r="Z134" s="97"/>
      <c r="AA134" s="110" t="str">
        <f t="shared" si="38"/>
        <v>yes</v>
      </c>
      <c r="AB134" s="97"/>
    </row>
    <row r="135" spans="2:28" x14ac:dyDescent="0.2">
      <c r="C135" s="7">
        <f t="shared" ref="C135:D135" si="81">C58</f>
        <v>0</v>
      </c>
      <c r="D135" s="17">
        <f t="shared" si="81"/>
        <v>0</v>
      </c>
      <c r="E135" s="105">
        <f t="shared" ref="E135" si="82">E58</f>
        <v>0</v>
      </c>
      <c r="F135" s="230"/>
      <c r="G135" s="230"/>
      <c r="H135" s="97"/>
      <c r="I135" s="97"/>
      <c r="J135" s="97"/>
      <c r="K135" s="97"/>
      <c r="L135" s="97"/>
      <c r="M135" s="97"/>
      <c r="N135" s="97"/>
      <c r="O135" s="97"/>
      <c r="P135" s="97"/>
      <c r="Q135" s="97"/>
      <c r="R135" s="97"/>
      <c r="S135" s="97"/>
      <c r="T135" s="97"/>
      <c r="U135" s="97"/>
      <c r="V135" s="97"/>
      <c r="W135" s="97"/>
      <c r="X135" s="97"/>
      <c r="Y135" s="97"/>
      <c r="Z135" s="97"/>
      <c r="AA135" s="110" t="str">
        <f t="shared" si="38"/>
        <v>yes</v>
      </c>
      <c r="AB135" s="97"/>
    </row>
    <row r="136" spans="2:28" x14ac:dyDescent="0.2">
      <c r="C136" s="7">
        <f t="shared" ref="C136:D136" si="83">C59</f>
        <v>0</v>
      </c>
      <c r="D136" s="17">
        <f t="shared" si="83"/>
        <v>0</v>
      </c>
      <c r="E136" s="105">
        <f t="shared" ref="E136" si="84">E59</f>
        <v>0</v>
      </c>
      <c r="F136" s="230"/>
      <c r="G136" s="230"/>
      <c r="H136" s="97"/>
      <c r="I136" s="97"/>
      <c r="J136" s="97"/>
      <c r="K136" s="97"/>
      <c r="L136" s="97"/>
      <c r="M136" s="97"/>
      <c r="N136" s="97"/>
      <c r="O136" s="97"/>
      <c r="P136" s="97"/>
      <c r="Q136" s="97"/>
      <c r="R136" s="97"/>
      <c r="S136" s="97"/>
      <c r="T136" s="97"/>
      <c r="U136" s="97"/>
      <c r="V136" s="97"/>
      <c r="W136" s="97"/>
      <c r="X136" s="97"/>
      <c r="Y136" s="97"/>
      <c r="Z136" s="97"/>
      <c r="AA136" s="110" t="str">
        <f t="shared" si="38"/>
        <v>yes</v>
      </c>
      <c r="AB136" s="97"/>
    </row>
    <row r="137" spans="2:28" x14ac:dyDescent="0.2">
      <c r="C137" s="7">
        <f t="shared" ref="C137:D137" si="85">C60</f>
        <v>0</v>
      </c>
      <c r="D137" s="17">
        <f t="shared" si="85"/>
        <v>0</v>
      </c>
      <c r="E137" s="105">
        <f t="shared" ref="E137" si="86">E60</f>
        <v>0</v>
      </c>
      <c r="F137" s="230"/>
      <c r="G137" s="230"/>
      <c r="H137" s="97"/>
      <c r="I137" s="97"/>
      <c r="J137" s="97"/>
      <c r="K137" s="97"/>
      <c r="L137" s="97"/>
      <c r="M137" s="97"/>
      <c r="N137" s="97"/>
      <c r="O137" s="97"/>
      <c r="P137" s="97"/>
      <c r="Q137" s="97"/>
      <c r="R137" s="97"/>
      <c r="S137" s="97"/>
      <c r="T137" s="97"/>
      <c r="U137" s="97"/>
      <c r="V137" s="97"/>
      <c r="W137" s="97"/>
      <c r="X137" s="97"/>
      <c r="Y137" s="97"/>
      <c r="Z137" s="97"/>
      <c r="AA137" s="110" t="str">
        <f t="shared" si="38"/>
        <v>yes</v>
      </c>
      <c r="AB137" s="97"/>
    </row>
    <row r="138" spans="2:28" x14ac:dyDescent="0.2">
      <c r="C138" s="7">
        <f t="shared" ref="C138:D138" si="87">C61</f>
        <v>0</v>
      </c>
      <c r="D138" s="17">
        <f t="shared" si="87"/>
        <v>0</v>
      </c>
      <c r="E138" s="105">
        <f t="shared" ref="E138" si="88">E61</f>
        <v>0</v>
      </c>
      <c r="F138" s="230"/>
      <c r="G138" s="230"/>
      <c r="H138" s="97"/>
      <c r="I138" s="97"/>
      <c r="J138" s="97"/>
      <c r="K138" s="97"/>
      <c r="L138" s="97"/>
      <c r="M138" s="97"/>
      <c r="N138" s="97"/>
      <c r="O138" s="97"/>
      <c r="P138" s="97"/>
      <c r="Q138" s="97"/>
      <c r="R138" s="97"/>
      <c r="S138" s="97"/>
      <c r="T138" s="97"/>
      <c r="U138" s="97"/>
      <c r="V138" s="97"/>
      <c r="W138" s="97"/>
      <c r="X138" s="97"/>
      <c r="Y138" s="97"/>
      <c r="Z138" s="97"/>
      <c r="AA138" s="110" t="str">
        <f t="shared" si="38"/>
        <v>yes</v>
      </c>
      <c r="AB138" s="97"/>
    </row>
    <row r="139" spans="2:28" x14ac:dyDescent="0.2">
      <c r="C139" s="7">
        <f t="shared" ref="C139:D139" si="89">C62</f>
        <v>0</v>
      </c>
      <c r="D139" s="17">
        <f t="shared" si="89"/>
        <v>0</v>
      </c>
      <c r="E139" s="105">
        <f t="shared" ref="E139" si="90">E62</f>
        <v>0</v>
      </c>
      <c r="F139" s="230"/>
      <c r="G139" s="230"/>
      <c r="H139" s="97"/>
      <c r="I139" s="97"/>
      <c r="J139" s="97"/>
      <c r="K139" s="97"/>
      <c r="L139" s="97"/>
      <c r="M139" s="97"/>
      <c r="N139" s="97"/>
      <c r="O139" s="97"/>
      <c r="P139" s="97"/>
      <c r="Q139" s="97"/>
      <c r="R139" s="97"/>
      <c r="S139" s="97"/>
      <c r="T139" s="97"/>
      <c r="U139" s="97"/>
      <c r="V139" s="97"/>
      <c r="W139" s="97"/>
      <c r="X139" s="97"/>
      <c r="Y139" s="97"/>
      <c r="Z139" s="97"/>
      <c r="AA139" s="110" t="str">
        <f t="shared" si="38"/>
        <v>yes</v>
      </c>
      <c r="AB139" s="97"/>
    </row>
    <row r="140" spans="2:28" x14ac:dyDescent="0.2">
      <c r="C140" s="7">
        <f t="shared" ref="C140:D140" si="91">C63</f>
        <v>0</v>
      </c>
      <c r="D140" s="17">
        <f t="shared" si="91"/>
        <v>0</v>
      </c>
      <c r="E140" s="105">
        <f t="shared" ref="E140" si="92">E63</f>
        <v>0</v>
      </c>
      <c r="F140" s="230"/>
      <c r="G140" s="230"/>
      <c r="H140" s="97"/>
      <c r="I140" s="97"/>
      <c r="J140" s="97"/>
      <c r="K140" s="97"/>
      <c r="L140" s="97"/>
      <c r="M140" s="97"/>
      <c r="N140" s="97"/>
      <c r="O140" s="97"/>
      <c r="P140" s="97"/>
      <c r="Q140" s="97"/>
      <c r="R140" s="97"/>
      <c r="S140" s="97"/>
      <c r="T140" s="97"/>
      <c r="U140" s="97"/>
      <c r="V140" s="97"/>
      <c r="W140" s="97"/>
      <c r="X140" s="97"/>
      <c r="Y140" s="97"/>
      <c r="Z140" s="97"/>
      <c r="AA140" s="110" t="str">
        <f t="shared" si="38"/>
        <v>yes</v>
      </c>
      <c r="AB140" s="97"/>
    </row>
    <row r="141" spans="2:28" x14ac:dyDescent="0.2">
      <c r="C141" s="7">
        <f t="shared" ref="C141:D141" si="93">C64</f>
        <v>0</v>
      </c>
      <c r="D141" s="17">
        <f t="shared" si="93"/>
        <v>0</v>
      </c>
      <c r="E141" s="105">
        <f t="shared" ref="E141" si="94">E64</f>
        <v>0</v>
      </c>
      <c r="F141" s="230"/>
      <c r="G141" s="230"/>
      <c r="H141" s="97"/>
      <c r="I141" s="97"/>
      <c r="J141" s="97"/>
      <c r="K141" s="97"/>
      <c r="L141" s="97"/>
      <c r="M141" s="97"/>
      <c r="N141" s="97"/>
      <c r="O141" s="97"/>
      <c r="P141" s="97"/>
      <c r="Q141" s="97"/>
      <c r="R141" s="97"/>
      <c r="S141" s="97"/>
      <c r="T141" s="97"/>
      <c r="U141" s="97"/>
      <c r="V141" s="97"/>
      <c r="W141" s="97"/>
      <c r="X141" s="97"/>
      <c r="Y141" s="97"/>
      <c r="Z141" s="97"/>
      <c r="AA141" s="110" t="str">
        <f t="shared" si="38"/>
        <v>yes</v>
      </c>
      <c r="AB141" s="97"/>
    </row>
    <row r="142" spans="2:28" ht="15.75" x14ac:dyDescent="0.25">
      <c r="C142" s="19" t="s">
        <v>11</v>
      </c>
      <c r="D142" s="114">
        <f>SUM(D112:D141)</f>
        <v>0</v>
      </c>
      <c r="E142" s="114">
        <f>SUM(E112:E141)</f>
        <v>0</v>
      </c>
      <c r="F142" s="114">
        <f t="shared" ref="F142:G142" si="95">SUM(F112:F141)</f>
        <v>0</v>
      </c>
      <c r="G142" s="114">
        <f t="shared" si="95"/>
        <v>0</v>
      </c>
      <c r="H142" s="1"/>
      <c r="I142" s="1"/>
      <c r="J142" s="1"/>
      <c r="K142" s="1"/>
      <c r="L142" s="1"/>
      <c r="M142" s="1"/>
      <c r="N142" s="1"/>
      <c r="O142" s="1"/>
      <c r="P142" s="1"/>
      <c r="Q142" s="1"/>
      <c r="R142" s="1"/>
      <c r="S142" s="1"/>
      <c r="T142" s="1"/>
      <c r="U142" s="1"/>
      <c r="V142" s="1"/>
      <c r="W142" s="1"/>
      <c r="X142" s="1"/>
      <c r="Y142" s="1"/>
      <c r="Z142" s="1"/>
      <c r="AA142" s="110" t="str">
        <f t="shared" si="38"/>
        <v>yes</v>
      </c>
      <c r="AB142" s="1"/>
    </row>
    <row r="143" spans="2:28" s="1" customFormat="1" x14ac:dyDescent="0.2">
      <c r="C143" s="97"/>
      <c r="D143" s="97"/>
      <c r="E143" s="97"/>
    </row>
    <row r="144" spans="2:28" ht="15.75" customHeight="1" x14ac:dyDescent="0.25">
      <c r="B144" s="47" t="s">
        <v>116</v>
      </c>
      <c r="C144" s="271" t="s">
        <v>252</v>
      </c>
      <c r="D144" s="37" t="str">
        <f>IF(OR(D10="",$AA$30&gt;0,$AA$71&gt;0,AND('1. Set Up'!$D$19="Three-Rate: Fringe, G&amp;A and Overhead",$AA$111&gt;0)),"STOP!", "PROCEED")</f>
        <v>PROCEED</v>
      </c>
    </row>
    <row r="145" spans="3:3" ht="15" customHeight="1" x14ac:dyDescent="0.2">
      <c r="C145" s="271"/>
    </row>
    <row r="146" spans="3:3" ht="15" customHeight="1" x14ac:dyDescent="0.2">
      <c r="C146" s="271"/>
    </row>
    <row r="147" spans="3:3" ht="15" customHeight="1" x14ac:dyDescent="0.2">
      <c r="C147" s="271"/>
    </row>
    <row r="148" spans="3:3" ht="15" customHeight="1" x14ac:dyDescent="0.2">
      <c r="C148" s="271"/>
    </row>
    <row r="149" spans="3:3" ht="15" customHeight="1" x14ac:dyDescent="0.2">
      <c r="C149" s="271"/>
    </row>
    <row r="150" spans="3:3" ht="15" customHeight="1" x14ac:dyDescent="0.2">
      <c r="C150" s="271"/>
    </row>
    <row r="151" spans="3:3" ht="15" customHeight="1" x14ac:dyDescent="0.2">
      <c r="C151" s="28"/>
    </row>
    <row r="152" spans="3:3" ht="15" customHeight="1" x14ac:dyDescent="0.2">
      <c r="C152" s="28"/>
    </row>
    <row r="153" spans="3:3" ht="15" customHeight="1" x14ac:dyDescent="0.2">
      <c r="C153" s="28"/>
    </row>
  </sheetData>
  <sheetProtection password="CC72" sheet="1" objects="1" scenarios="1"/>
  <mergeCells count="11">
    <mergeCell ref="C144:C150"/>
    <mergeCell ref="H30:P30"/>
    <mergeCell ref="C21:C24"/>
    <mergeCell ref="Q30:X30"/>
    <mergeCell ref="B2:R2"/>
    <mergeCell ref="B4:R8"/>
    <mergeCell ref="C30:F33"/>
    <mergeCell ref="C67:E71"/>
    <mergeCell ref="O71:V71"/>
    <mergeCell ref="C107:D110"/>
    <mergeCell ref="F71:N71"/>
  </mergeCells>
  <conditionalFormatting sqref="D144">
    <cfRule type="containsText" dxfId="36" priority="1" operator="containsText" text="PROCEED">
      <formula>NOT(ISERROR(SEARCH("PROCEED",D144)))</formula>
    </cfRule>
    <cfRule type="containsText" dxfId="35" priority="2" operator="containsText" text="Stop">
      <formula>NOT(ISERROR(SEARCH("Stop",D144)))</formula>
    </cfRule>
  </conditionalFormatting>
  <pageMargins left="0.7" right="0.7" top="0.75" bottom="0.75" header="0.3" footer="0.3"/>
  <pageSetup scale="2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U49"/>
  <sheetViews>
    <sheetView topLeftCell="A2" zoomScale="70" zoomScaleNormal="70" workbookViewId="0">
      <selection activeCell="D38" sqref="D38"/>
    </sheetView>
  </sheetViews>
  <sheetFormatPr defaultRowHeight="15.75" x14ac:dyDescent="0.25"/>
  <cols>
    <col min="1" max="1" width="9.140625" style="2"/>
    <col min="2" max="2" width="10.5703125" style="4" bestFit="1" customWidth="1"/>
    <col min="3" max="3" width="50.85546875" style="2" customWidth="1"/>
    <col min="4" max="4" width="22.42578125" style="2" customWidth="1"/>
    <col min="5" max="5" width="19.28515625" style="2" customWidth="1"/>
    <col min="6" max="6" width="10.7109375" style="2" bestFit="1" customWidth="1"/>
    <col min="7" max="7" width="14.5703125" style="2" customWidth="1"/>
    <col min="8" max="8" width="11.7109375" style="2" bestFit="1" customWidth="1"/>
    <col min="9" max="9" width="8.42578125" style="2" bestFit="1" customWidth="1"/>
    <col min="10" max="10" width="12.85546875" style="2" customWidth="1"/>
    <col min="11" max="11" width="11" style="2" customWidth="1"/>
    <col min="12" max="12" width="10.140625" style="2" bestFit="1" customWidth="1"/>
    <col min="13" max="13" width="10.7109375" style="2" bestFit="1" customWidth="1"/>
    <col min="14" max="14" width="15.28515625" style="2" bestFit="1" customWidth="1"/>
    <col min="15" max="15" width="11.7109375" style="2" bestFit="1" customWidth="1"/>
    <col min="16" max="16" width="11.5703125" style="2" customWidth="1"/>
    <col min="17" max="17" width="11.42578125" style="2" bestFit="1" customWidth="1"/>
    <col min="18" max="16384" width="9.140625" style="2"/>
  </cols>
  <sheetData>
    <row r="2" spans="2:18" ht="18.75" x14ac:dyDescent="0.3">
      <c r="B2" s="300" t="s">
        <v>128</v>
      </c>
      <c r="C2" s="300"/>
      <c r="D2" s="300"/>
      <c r="E2" s="300"/>
      <c r="F2" s="300"/>
      <c r="G2" s="300"/>
      <c r="H2" s="300"/>
      <c r="I2" s="300"/>
      <c r="J2" s="300"/>
      <c r="K2" s="300"/>
      <c r="L2" s="300"/>
      <c r="M2" s="300"/>
      <c r="N2" s="300"/>
      <c r="O2" s="300"/>
      <c r="P2" s="300"/>
      <c r="Q2" s="300"/>
      <c r="R2" s="300"/>
    </row>
    <row r="4" spans="2:18" x14ac:dyDescent="0.25">
      <c r="B4" s="39" t="s">
        <v>28</v>
      </c>
      <c r="C4" s="39" t="s">
        <v>119</v>
      </c>
      <c r="D4" s="39" t="s">
        <v>105</v>
      </c>
      <c r="E4" s="51" t="s">
        <v>118</v>
      </c>
    </row>
    <row r="5" spans="2:18" x14ac:dyDescent="0.25">
      <c r="D5" s="39" t="s">
        <v>47</v>
      </c>
      <c r="E5" s="51" t="s">
        <v>89</v>
      </c>
    </row>
    <row r="6" spans="2:18" x14ac:dyDescent="0.25">
      <c r="D6" s="39" t="s">
        <v>106</v>
      </c>
      <c r="E6" s="52">
        <v>120000</v>
      </c>
    </row>
    <row r="7" spans="2:18" x14ac:dyDescent="0.25">
      <c r="D7" s="39" t="s">
        <v>107</v>
      </c>
      <c r="E7" s="51">
        <v>40</v>
      </c>
    </row>
    <row r="9" spans="2:18" x14ac:dyDescent="0.25">
      <c r="B9" s="47" t="s">
        <v>29</v>
      </c>
      <c r="C9" s="276" t="s">
        <v>120</v>
      </c>
      <c r="D9" s="41"/>
    </row>
    <row r="10" spans="2:18" x14ac:dyDescent="0.25">
      <c r="C10" s="276"/>
      <c r="D10" s="302" t="s">
        <v>0</v>
      </c>
      <c r="E10" s="303"/>
      <c r="F10" s="303"/>
      <c r="G10" s="303"/>
      <c r="H10" s="303"/>
      <c r="I10" s="303"/>
      <c r="J10" s="303"/>
      <c r="K10" s="303" t="s">
        <v>1</v>
      </c>
      <c r="L10" s="303"/>
      <c r="M10" s="303"/>
      <c r="N10" s="303"/>
      <c r="O10" s="303"/>
      <c r="P10" s="303"/>
      <c r="Q10" s="303"/>
      <c r="R10" s="6"/>
    </row>
    <row r="11" spans="2:18" ht="16.5" thickBot="1" x14ac:dyDescent="0.3">
      <c r="C11" s="69" t="s">
        <v>108</v>
      </c>
      <c r="D11" s="71" t="s">
        <v>2</v>
      </c>
      <c r="E11" s="71" t="s">
        <v>3</v>
      </c>
      <c r="F11" s="71" t="s">
        <v>4</v>
      </c>
      <c r="G11" s="71" t="s">
        <v>5</v>
      </c>
      <c r="H11" s="71" t="s">
        <v>6</v>
      </c>
      <c r="I11" s="71" t="s">
        <v>7</v>
      </c>
      <c r="J11" s="71" t="s">
        <v>8</v>
      </c>
      <c r="K11" s="72" t="s">
        <v>2</v>
      </c>
      <c r="L11" s="71" t="s">
        <v>3</v>
      </c>
      <c r="M11" s="71" t="s">
        <v>4</v>
      </c>
      <c r="N11" s="71" t="s">
        <v>5</v>
      </c>
      <c r="O11" s="71" t="s">
        <v>6</v>
      </c>
      <c r="P11" s="71" t="s">
        <v>7</v>
      </c>
      <c r="Q11" s="71" t="s">
        <v>8</v>
      </c>
      <c r="R11" s="8" t="s">
        <v>9</v>
      </c>
    </row>
    <row r="12" spans="2:18" ht="16.5" thickTop="1" x14ac:dyDescent="0.25">
      <c r="C12" s="70" t="str">
        <f>IF('4. Allocation of Salaries'!D10&lt;&gt;"",'4. Allocation of Salaries'!D10,"")</f>
        <v xml:space="preserve">ARPA-E </v>
      </c>
      <c r="D12" s="53"/>
      <c r="E12" s="54">
        <v>6</v>
      </c>
      <c r="F12" s="54">
        <v>4</v>
      </c>
      <c r="G12" s="54">
        <v>8</v>
      </c>
      <c r="H12" s="54">
        <v>4</v>
      </c>
      <c r="I12" s="54"/>
      <c r="J12" s="54"/>
      <c r="K12" s="54"/>
      <c r="L12" s="54">
        <v>6</v>
      </c>
      <c r="M12" s="54">
        <v>6</v>
      </c>
      <c r="N12" s="54">
        <v>4.5</v>
      </c>
      <c r="O12" s="54">
        <v>7</v>
      </c>
      <c r="P12" s="54">
        <v>4</v>
      </c>
      <c r="Q12" s="54"/>
      <c r="R12" s="55">
        <f>SUM(D12:Q12)</f>
        <v>49.5</v>
      </c>
    </row>
    <row r="13" spans="2:18" x14ac:dyDescent="0.25">
      <c r="C13" s="70" t="str">
        <f>IF('4. Allocation of Salaries'!D11&lt;&gt;"",'4. Allocation of Salaries'!D11,"")</f>
        <v/>
      </c>
      <c r="D13" s="56"/>
      <c r="E13" s="38"/>
      <c r="F13" s="38"/>
      <c r="G13" s="38"/>
      <c r="H13" s="38">
        <v>4</v>
      </c>
      <c r="I13" s="38"/>
      <c r="J13" s="38"/>
      <c r="K13" s="38"/>
      <c r="L13" s="38"/>
      <c r="M13" s="38">
        <v>2</v>
      </c>
      <c r="N13" s="38">
        <v>1.5</v>
      </c>
      <c r="O13" s="38"/>
      <c r="P13" s="38">
        <v>3</v>
      </c>
      <c r="Q13" s="38"/>
      <c r="R13" s="57">
        <f t="shared" ref="R13:R22" si="0">SUM(D13:Q13)</f>
        <v>10.5</v>
      </c>
    </row>
    <row r="14" spans="2:18" x14ac:dyDescent="0.25">
      <c r="C14" s="70" t="str">
        <f>IF('4. Allocation of Salaries'!D12&lt;&gt;"",'4. Allocation of Salaries'!D12,"")</f>
        <v/>
      </c>
      <c r="D14" s="56"/>
      <c r="E14" s="38"/>
      <c r="F14" s="38"/>
      <c r="G14" s="38"/>
      <c r="H14" s="38"/>
      <c r="I14" s="38"/>
      <c r="J14" s="38"/>
      <c r="K14" s="38"/>
      <c r="L14" s="38"/>
      <c r="M14" s="38"/>
      <c r="N14" s="38">
        <v>1</v>
      </c>
      <c r="O14" s="38"/>
      <c r="P14" s="38">
        <v>1</v>
      </c>
      <c r="Q14" s="38"/>
      <c r="R14" s="57">
        <f t="shared" si="0"/>
        <v>2</v>
      </c>
    </row>
    <row r="15" spans="2:18" x14ac:dyDescent="0.25">
      <c r="C15" s="70" t="str">
        <f>IF('4. Allocation of Salaries'!D13&lt;&gt;"",'4. Allocation of Salaries'!D13,"")</f>
        <v/>
      </c>
      <c r="D15" s="56"/>
      <c r="E15" s="38"/>
      <c r="F15" s="38"/>
      <c r="G15" s="38"/>
      <c r="H15" s="38"/>
      <c r="I15" s="38"/>
      <c r="J15" s="38"/>
      <c r="K15" s="38"/>
      <c r="L15" s="38"/>
      <c r="M15" s="38"/>
      <c r="N15" s="38"/>
      <c r="O15" s="38"/>
      <c r="P15" s="38"/>
      <c r="Q15" s="38"/>
      <c r="R15" s="57">
        <f t="shared" si="0"/>
        <v>0</v>
      </c>
    </row>
    <row r="16" spans="2:18" x14ac:dyDescent="0.25">
      <c r="C16" s="70" t="str">
        <f>IF('4. Allocation of Salaries'!D14&lt;&gt;"",'4. Allocation of Salaries'!D14,"")</f>
        <v/>
      </c>
      <c r="D16" s="58"/>
      <c r="E16" s="59"/>
      <c r="F16" s="59"/>
      <c r="G16" s="59"/>
      <c r="H16" s="59"/>
      <c r="I16" s="59"/>
      <c r="J16" s="59"/>
      <c r="K16" s="59"/>
      <c r="L16" s="59"/>
      <c r="M16" s="59"/>
      <c r="N16" s="59"/>
      <c r="O16" s="59"/>
      <c r="P16" s="59"/>
      <c r="Q16" s="59"/>
      <c r="R16" s="57">
        <f t="shared" si="0"/>
        <v>0</v>
      </c>
    </row>
    <row r="17" spans="2:21" x14ac:dyDescent="0.25">
      <c r="C17" s="70" t="str">
        <f>IF('4. Allocation of Salaries'!D21&lt;&gt;"",'4. Allocation of Salaries'!D21,"")</f>
        <v/>
      </c>
      <c r="D17" s="58"/>
      <c r="E17" s="59">
        <v>1</v>
      </c>
      <c r="F17" s="59"/>
      <c r="G17" s="59"/>
      <c r="H17" s="59"/>
      <c r="I17" s="59"/>
      <c r="J17" s="59"/>
      <c r="K17" s="59"/>
      <c r="L17" s="59"/>
      <c r="M17" s="59"/>
      <c r="N17" s="59"/>
      <c r="O17" s="59"/>
      <c r="P17" s="59"/>
      <c r="Q17" s="59"/>
      <c r="R17" s="57">
        <f t="shared" si="0"/>
        <v>1</v>
      </c>
    </row>
    <row r="18" spans="2:21" x14ac:dyDescent="0.25">
      <c r="C18" s="70" t="str">
        <f>IF('4. Allocation of Salaries'!D22&lt;&gt;"",'4. Allocation of Salaries'!D22,"")</f>
        <v/>
      </c>
      <c r="D18" s="58"/>
      <c r="E18" s="59"/>
      <c r="F18" s="59">
        <v>4</v>
      </c>
      <c r="G18" s="59"/>
      <c r="H18" s="59"/>
      <c r="I18" s="59"/>
      <c r="J18" s="59"/>
      <c r="K18" s="59"/>
      <c r="L18" s="59">
        <v>1</v>
      </c>
      <c r="M18" s="59"/>
      <c r="N18" s="59"/>
      <c r="O18" s="59"/>
      <c r="P18" s="59"/>
      <c r="Q18" s="59"/>
      <c r="R18" s="57">
        <f t="shared" si="0"/>
        <v>5</v>
      </c>
    </row>
    <row r="19" spans="2:21" x14ac:dyDescent="0.25">
      <c r="C19" s="70" t="str">
        <f>IF('4. Allocation of Salaries'!D23&lt;&gt;"",'4. Allocation of Salaries'!D23,"")</f>
        <v/>
      </c>
      <c r="D19" s="58"/>
      <c r="E19" s="59"/>
      <c r="F19" s="59"/>
      <c r="G19" s="59"/>
      <c r="H19" s="59"/>
      <c r="I19" s="59"/>
      <c r="J19" s="59"/>
      <c r="K19" s="59"/>
      <c r="L19" s="59">
        <v>1</v>
      </c>
      <c r="M19" s="59"/>
      <c r="N19" s="59"/>
      <c r="O19" s="59"/>
      <c r="P19" s="59"/>
      <c r="Q19" s="59"/>
      <c r="R19" s="57">
        <f t="shared" si="0"/>
        <v>1</v>
      </c>
    </row>
    <row r="20" spans="2:21" x14ac:dyDescent="0.25">
      <c r="C20" s="70" t="str">
        <f>IF('4. Allocation of Salaries'!D24&lt;&gt;"",'4. Allocation of Salaries'!D24,"")</f>
        <v/>
      </c>
      <c r="D20" s="58"/>
      <c r="E20" s="59"/>
      <c r="F20" s="59"/>
      <c r="G20" s="59"/>
      <c r="H20" s="59"/>
      <c r="I20" s="59"/>
      <c r="J20" s="59"/>
      <c r="K20" s="59"/>
      <c r="L20" s="59"/>
      <c r="M20" s="59"/>
      <c r="N20" s="59"/>
      <c r="O20" s="59"/>
      <c r="P20" s="59"/>
      <c r="Q20" s="59"/>
      <c r="R20" s="57">
        <f t="shared" si="0"/>
        <v>0</v>
      </c>
    </row>
    <row r="21" spans="2:21" x14ac:dyDescent="0.25">
      <c r="C21" s="70" t="str">
        <f>IF('4. Allocation of Salaries'!D25&lt;&gt;"",'4. Allocation of Salaries'!D25,"")</f>
        <v/>
      </c>
      <c r="D21" s="58"/>
      <c r="E21" s="59"/>
      <c r="F21" s="59"/>
      <c r="G21" s="59"/>
      <c r="H21" s="59"/>
      <c r="I21" s="59"/>
      <c r="J21" s="59"/>
      <c r="K21" s="59"/>
      <c r="L21" s="59"/>
      <c r="M21" s="59"/>
      <c r="N21" s="59"/>
      <c r="O21" s="59"/>
      <c r="P21" s="59"/>
      <c r="Q21" s="59"/>
      <c r="R21" s="57">
        <f t="shared" si="0"/>
        <v>0</v>
      </c>
    </row>
    <row r="22" spans="2:21" x14ac:dyDescent="0.25">
      <c r="C22" s="40" t="s">
        <v>10</v>
      </c>
      <c r="D22" s="58"/>
      <c r="E22" s="59">
        <v>1</v>
      </c>
      <c r="F22" s="59"/>
      <c r="G22" s="59"/>
      <c r="H22" s="59"/>
      <c r="I22" s="59"/>
      <c r="J22" s="59"/>
      <c r="K22" s="59"/>
      <c r="L22" s="59"/>
      <c r="M22" s="59"/>
      <c r="N22" s="59">
        <v>1</v>
      </c>
      <c r="O22" s="59">
        <v>1</v>
      </c>
      <c r="P22" s="59"/>
      <c r="Q22" s="59"/>
      <c r="R22" s="60">
        <f t="shared" si="0"/>
        <v>3</v>
      </c>
    </row>
    <row r="23" spans="2:21" x14ac:dyDescent="0.25">
      <c r="C23" s="39" t="s">
        <v>109</v>
      </c>
      <c r="D23" s="61">
        <f>SUM(D12:D22)</f>
        <v>0</v>
      </c>
      <c r="E23" s="61">
        <f t="shared" ref="E23:R23" si="1">SUM(E12:E22)</f>
        <v>8</v>
      </c>
      <c r="F23" s="61">
        <f t="shared" si="1"/>
        <v>8</v>
      </c>
      <c r="G23" s="61">
        <f t="shared" si="1"/>
        <v>8</v>
      </c>
      <c r="H23" s="61">
        <f t="shared" si="1"/>
        <v>8</v>
      </c>
      <c r="I23" s="61">
        <f t="shared" si="1"/>
        <v>0</v>
      </c>
      <c r="J23" s="61">
        <f t="shared" si="1"/>
        <v>0</v>
      </c>
      <c r="K23" s="61">
        <f t="shared" si="1"/>
        <v>0</v>
      </c>
      <c r="L23" s="61">
        <f t="shared" si="1"/>
        <v>8</v>
      </c>
      <c r="M23" s="61">
        <f t="shared" si="1"/>
        <v>8</v>
      </c>
      <c r="N23" s="61">
        <f t="shared" si="1"/>
        <v>8</v>
      </c>
      <c r="O23" s="61">
        <f t="shared" si="1"/>
        <v>8</v>
      </c>
      <c r="P23" s="61">
        <f t="shared" si="1"/>
        <v>8</v>
      </c>
      <c r="Q23" s="61">
        <f t="shared" si="1"/>
        <v>0</v>
      </c>
      <c r="R23" s="61">
        <f t="shared" si="1"/>
        <v>72</v>
      </c>
      <c r="T23" s="1"/>
      <c r="U23" s="1"/>
    </row>
    <row r="24" spans="2:21" s="1" customFormat="1" x14ac:dyDescent="0.25">
      <c r="B24" s="6"/>
      <c r="C24" s="6"/>
      <c r="D24" s="9"/>
      <c r="E24" s="9"/>
      <c r="F24" s="9"/>
      <c r="G24" s="9"/>
      <c r="H24" s="9"/>
      <c r="I24" s="9"/>
      <c r="J24" s="9"/>
      <c r="K24" s="9"/>
      <c r="L24" s="9"/>
      <c r="M24" s="9"/>
      <c r="N24" s="9"/>
      <c r="O24" s="9"/>
      <c r="P24" s="9"/>
      <c r="Q24" s="9"/>
      <c r="R24" s="9"/>
      <c r="T24" s="29"/>
      <c r="U24" s="2" t="s">
        <v>114</v>
      </c>
    </row>
    <row r="25" spans="2:21" x14ac:dyDescent="0.25">
      <c r="C25" s="40" t="s">
        <v>93</v>
      </c>
      <c r="D25" s="62"/>
      <c r="E25" s="62"/>
      <c r="F25" s="62"/>
      <c r="G25" s="62"/>
      <c r="H25" s="62"/>
      <c r="I25" s="62"/>
      <c r="J25" s="62"/>
      <c r="K25" s="63"/>
      <c r="L25" s="62"/>
      <c r="M25" s="62"/>
      <c r="N25" s="62"/>
      <c r="O25" s="62"/>
      <c r="P25" s="62"/>
      <c r="Q25" s="62"/>
      <c r="R25" s="64"/>
      <c r="T25" s="3"/>
      <c r="U25" s="2" t="s">
        <v>73</v>
      </c>
    </row>
    <row r="26" spans="2:21" x14ac:dyDescent="0.25">
      <c r="C26" s="40" t="s">
        <v>12</v>
      </c>
      <c r="D26" s="56"/>
      <c r="E26" s="38"/>
      <c r="F26" s="38"/>
      <c r="G26" s="38"/>
      <c r="H26" s="38"/>
      <c r="I26" s="38">
        <v>8</v>
      </c>
      <c r="J26" s="38"/>
      <c r="K26" s="38"/>
      <c r="L26" s="38"/>
      <c r="M26" s="38"/>
      <c r="N26" s="38"/>
      <c r="O26" s="38"/>
      <c r="P26" s="38"/>
      <c r="Q26" s="65"/>
      <c r="R26" s="57">
        <f t="shared" ref="R26:R29" si="2">SUM(D26:Q26)</f>
        <v>8</v>
      </c>
    </row>
    <row r="27" spans="2:21" x14ac:dyDescent="0.25">
      <c r="C27" s="40" t="s">
        <v>13</v>
      </c>
      <c r="D27" s="56"/>
      <c r="E27" s="38"/>
      <c r="F27" s="38"/>
      <c r="G27" s="38"/>
      <c r="H27" s="38"/>
      <c r="I27" s="38"/>
      <c r="J27" s="38"/>
      <c r="K27" s="38"/>
      <c r="L27" s="38"/>
      <c r="M27" s="38"/>
      <c r="N27" s="38"/>
      <c r="O27" s="38"/>
      <c r="P27" s="38"/>
      <c r="Q27" s="38"/>
      <c r="R27" s="55">
        <f t="shared" si="2"/>
        <v>0</v>
      </c>
    </row>
    <row r="28" spans="2:21" x14ac:dyDescent="0.25">
      <c r="C28" s="40" t="s">
        <v>14</v>
      </c>
      <c r="D28" s="56"/>
      <c r="E28" s="38"/>
      <c r="F28" s="38"/>
      <c r="G28" s="38"/>
      <c r="H28" s="38"/>
      <c r="I28" s="38"/>
      <c r="J28" s="38"/>
      <c r="K28" s="38"/>
      <c r="L28" s="38"/>
      <c r="M28" s="38"/>
      <c r="N28" s="38"/>
      <c r="O28" s="38"/>
      <c r="P28" s="38"/>
      <c r="Q28" s="38"/>
      <c r="R28" s="57">
        <f t="shared" si="2"/>
        <v>0</v>
      </c>
    </row>
    <row r="29" spans="2:21" x14ac:dyDescent="0.25">
      <c r="C29" s="40" t="s">
        <v>15</v>
      </c>
      <c r="D29" s="58"/>
      <c r="E29" s="59"/>
      <c r="F29" s="59"/>
      <c r="G29" s="59"/>
      <c r="H29" s="59"/>
      <c r="I29" s="59"/>
      <c r="J29" s="59"/>
      <c r="K29" s="59"/>
      <c r="L29" s="59"/>
      <c r="M29" s="59"/>
      <c r="N29" s="59"/>
      <c r="O29" s="59"/>
      <c r="P29" s="59"/>
      <c r="Q29" s="59"/>
      <c r="R29" s="60">
        <f t="shared" si="2"/>
        <v>0</v>
      </c>
    </row>
    <row r="30" spans="2:21" x14ac:dyDescent="0.25">
      <c r="C30" s="39" t="s">
        <v>110</v>
      </c>
      <c r="D30" s="61">
        <f t="shared" ref="D30:R30" si="3">SUM(D26:D29)</f>
        <v>0</v>
      </c>
      <c r="E30" s="61">
        <f t="shared" si="3"/>
        <v>0</v>
      </c>
      <c r="F30" s="61">
        <f t="shared" si="3"/>
        <v>0</v>
      </c>
      <c r="G30" s="61">
        <f t="shared" si="3"/>
        <v>0</v>
      </c>
      <c r="H30" s="61">
        <f t="shared" si="3"/>
        <v>0</v>
      </c>
      <c r="I30" s="61">
        <f t="shared" si="3"/>
        <v>8</v>
      </c>
      <c r="J30" s="61">
        <f t="shared" si="3"/>
        <v>0</v>
      </c>
      <c r="K30" s="61">
        <f t="shared" si="3"/>
        <v>0</v>
      </c>
      <c r="L30" s="61">
        <f t="shared" si="3"/>
        <v>0</v>
      </c>
      <c r="M30" s="61">
        <f t="shared" si="3"/>
        <v>0</v>
      </c>
      <c r="N30" s="61">
        <f t="shared" si="3"/>
        <v>0</v>
      </c>
      <c r="O30" s="61">
        <f t="shared" si="3"/>
        <v>0</v>
      </c>
      <c r="P30" s="61">
        <f t="shared" si="3"/>
        <v>0</v>
      </c>
      <c r="Q30" s="61">
        <f t="shared" si="3"/>
        <v>0</v>
      </c>
      <c r="R30" s="61">
        <f t="shared" si="3"/>
        <v>8</v>
      </c>
    </row>
    <row r="31" spans="2:21" ht="16.5" thickBot="1" x14ac:dyDescent="0.3">
      <c r="D31" s="46"/>
      <c r="E31" s="46"/>
      <c r="F31" s="46"/>
      <c r="G31" s="46"/>
      <c r="H31" s="46"/>
      <c r="I31" s="46"/>
      <c r="J31" s="46"/>
      <c r="K31" s="66"/>
      <c r="L31" s="46"/>
      <c r="M31" s="46"/>
      <c r="N31" s="46"/>
      <c r="O31" s="46"/>
      <c r="P31" s="46"/>
      <c r="Q31" s="46"/>
      <c r="R31" s="66"/>
      <c r="S31" s="11"/>
    </row>
    <row r="32" spans="2:21" ht="16.5" thickBot="1" x14ac:dyDescent="0.3">
      <c r="C32" s="50" t="s">
        <v>9</v>
      </c>
      <c r="D32" s="67">
        <f t="shared" ref="D32:R32" si="4">SUM(D23,D30)</f>
        <v>0</v>
      </c>
      <c r="E32" s="67">
        <f t="shared" si="4"/>
        <v>8</v>
      </c>
      <c r="F32" s="67">
        <f t="shared" si="4"/>
        <v>8</v>
      </c>
      <c r="G32" s="67">
        <f t="shared" si="4"/>
        <v>8</v>
      </c>
      <c r="H32" s="67">
        <f t="shared" si="4"/>
        <v>8</v>
      </c>
      <c r="I32" s="67">
        <f t="shared" si="4"/>
        <v>8</v>
      </c>
      <c r="J32" s="67">
        <f t="shared" si="4"/>
        <v>0</v>
      </c>
      <c r="K32" s="67">
        <f t="shared" si="4"/>
        <v>0</v>
      </c>
      <c r="L32" s="67">
        <f t="shared" si="4"/>
        <v>8</v>
      </c>
      <c r="M32" s="67">
        <f t="shared" si="4"/>
        <v>8</v>
      </c>
      <c r="N32" s="67">
        <f t="shared" si="4"/>
        <v>8</v>
      </c>
      <c r="O32" s="67">
        <f t="shared" si="4"/>
        <v>8</v>
      </c>
      <c r="P32" s="67">
        <f t="shared" si="4"/>
        <v>8</v>
      </c>
      <c r="Q32" s="67">
        <f t="shared" si="4"/>
        <v>0</v>
      </c>
      <c r="R32" s="68">
        <f t="shared" si="4"/>
        <v>80</v>
      </c>
    </row>
    <row r="33" spans="2:18" x14ac:dyDescent="0.25">
      <c r="D33" s="5"/>
      <c r="E33" s="5"/>
      <c r="F33" s="5"/>
      <c r="G33" s="5"/>
      <c r="H33" s="5"/>
      <c r="I33" s="5"/>
      <c r="J33" s="5"/>
      <c r="K33" s="5"/>
      <c r="L33" s="5"/>
      <c r="M33" s="5"/>
      <c r="N33" s="5"/>
      <c r="O33" s="5"/>
      <c r="P33" s="5"/>
      <c r="Q33" s="5"/>
      <c r="R33" s="5"/>
    </row>
    <row r="34" spans="2:18" x14ac:dyDescent="0.25">
      <c r="B34" s="39" t="s">
        <v>30</v>
      </c>
      <c r="C34" s="39" t="s">
        <v>121</v>
      </c>
    </row>
    <row r="35" spans="2:18" x14ac:dyDescent="0.25">
      <c r="B35" s="10"/>
      <c r="C35" s="10"/>
    </row>
    <row r="36" spans="2:18" x14ac:dyDescent="0.25">
      <c r="C36" s="2" t="s">
        <v>122</v>
      </c>
      <c r="E36" s="2" t="s">
        <v>16</v>
      </c>
      <c r="H36" s="2" t="s">
        <v>42</v>
      </c>
      <c r="N36" s="2" t="s">
        <v>123</v>
      </c>
    </row>
    <row r="38" spans="2:18" ht="15.75" customHeight="1" x14ac:dyDescent="0.25">
      <c r="B38" s="39" t="s">
        <v>31</v>
      </c>
      <c r="C38" s="271" t="s">
        <v>138</v>
      </c>
      <c r="D38" s="37" t="str">
        <f>IF(OR(E4="",E5="",E6="",E7="",R32&lt;&gt;(E7*2)),"STOP!","PROCEED")</f>
        <v>PROCEED</v>
      </c>
    </row>
    <row r="39" spans="2:18" x14ac:dyDescent="0.25">
      <c r="C39" s="271"/>
    </row>
    <row r="40" spans="2:18" x14ac:dyDescent="0.25">
      <c r="C40" s="271"/>
    </row>
    <row r="41" spans="2:18" x14ac:dyDescent="0.25">
      <c r="C41" s="271"/>
    </row>
    <row r="42" spans="2:18" x14ac:dyDescent="0.25">
      <c r="C42" s="271"/>
    </row>
    <row r="43" spans="2:18" x14ac:dyDescent="0.25">
      <c r="C43" s="28"/>
    </row>
    <row r="44" spans="2:18" x14ac:dyDescent="0.25">
      <c r="C44" s="301" t="s">
        <v>17</v>
      </c>
      <c r="D44" s="301"/>
      <c r="E44" s="301"/>
      <c r="F44" s="301"/>
      <c r="G44" s="301"/>
      <c r="H44" s="301"/>
      <c r="I44" s="301"/>
      <c r="J44" s="301"/>
      <c r="K44" s="301"/>
      <c r="L44" s="301"/>
      <c r="M44" s="301"/>
      <c r="N44" s="301"/>
      <c r="O44" s="301"/>
      <c r="P44" s="301"/>
      <c r="Q44" s="301"/>
      <c r="R44" s="301"/>
    </row>
    <row r="45" spans="2:18" x14ac:dyDescent="0.25">
      <c r="C45" s="301"/>
      <c r="D45" s="301"/>
      <c r="E45" s="301"/>
      <c r="F45" s="301"/>
      <c r="G45" s="301"/>
      <c r="H45" s="301"/>
      <c r="I45" s="301"/>
      <c r="J45" s="301"/>
      <c r="K45" s="301"/>
      <c r="L45" s="301"/>
      <c r="M45" s="301"/>
      <c r="N45" s="301"/>
      <c r="O45" s="301"/>
      <c r="P45" s="301"/>
      <c r="Q45" s="301"/>
      <c r="R45" s="301"/>
    </row>
    <row r="46" spans="2:18" x14ac:dyDescent="0.25">
      <c r="C46" s="2" t="s">
        <v>18</v>
      </c>
    </row>
    <row r="47" spans="2:18" x14ac:dyDescent="0.25">
      <c r="C47" s="2" t="s">
        <v>19</v>
      </c>
    </row>
    <row r="48" spans="2:18" x14ac:dyDescent="0.25">
      <c r="C48" s="2" t="s">
        <v>20</v>
      </c>
    </row>
    <row r="49" spans="3:3" x14ac:dyDescent="0.25">
      <c r="C49" s="2" t="s">
        <v>21</v>
      </c>
    </row>
  </sheetData>
  <mergeCells count="6">
    <mergeCell ref="B2:R2"/>
    <mergeCell ref="C44:R45"/>
    <mergeCell ref="D10:J10"/>
    <mergeCell ref="K10:Q10"/>
    <mergeCell ref="C9:C10"/>
    <mergeCell ref="C38:C42"/>
  </mergeCells>
  <conditionalFormatting sqref="D38">
    <cfRule type="containsText" dxfId="34" priority="1" operator="containsText" text="PROCEED">
      <formula>NOT(ISERROR(SEARCH("PROCEED",D38)))</formula>
    </cfRule>
    <cfRule type="containsText" dxfId="33" priority="2" operator="containsText" text="Stop">
      <formula>NOT(ISERROR(SEARCH("Stop",D38)))</formula>
    </cfRule>
  </conditionalFormatting>
  <pageMargins left="0.7" right="0.7" top="0.75" bottom="0.75" header="0.3" footer="0.3"/>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2:W97"/>
  <sheetViews>
    <sheetView showGridLines="0" zoomScale="70" zoomScaleNormal="70" workbookViewId="0">
      <pane ySplit="12" topLeftCell="A13" activePane="bottomLeft" state="frozen"/>
      <selection activeCell="A21" sqref="A21:O23"/>
      <selection pane="bottomLeft" activeCell="E14" sqref="E14"/>
    </sheetView>
  </sheetViews>
  <sheetFormatPr defaultRowHeight="15" x14ac:dyDescent="0.2"/>
  <cols>
    <col min="1" max="1" width="2.7109375" style="2" customWidth="1"/>
    <col min="2" max="2" width="12.7109375" style="2" customWidth="1"/>
    <col min="3" max="3" width="19" style="2" customWidth="1"/>
    <col min="4" max="4" width="37.5703125" style="2" customWidth="1"/>
    <col min="5" max="5" width="19" style="94" bestFit="1" customWidth="1"/>
    <col min="6" max="6" width="19.28515625" style="94" customWidth="1"/>
    <col min="7" max="7" width="16.28515625" style="94" customWidth="1"/>
    <col min="8" max="8" width="17.42578125" style="94" customWidth="1"/>
    <col min="9" max="9" width="20.42578125" style="94" customWidth="1"/>
    <col min="10" max="10" width="19" style="94" bestFit="1" customWidth="1"/>
    <col min="11" max="12" width="17.7109375" style="94" customWidth="1"/>
    <col min="13" max="13" width="28" style="94" customWidth="1"/>
    <col min="14" max="14" width="18.5703125" style="2" customWidth="1"/>
    <col min="15" max="15" width="28.42578125" style="2" hidden="1" customWidth="1"/>
    <col min="16" max="16" width="49" style="2" hidden="1" customWidth="1"/>
    <col min="17" max="17" width="11.28515625" style="2" customWidth="1"/>
    <col min="18" max="18" width="17.140625" style="2" customWidth="1"/>
    <col min="19" max="21" width="9.140625" style="2"/>
    <col min="22" max="22" width="18.7109375" style="2" customWidth="1"/>
    <col min="23" max="23" width="19.140625" style="2" bestFit="1" customWidth="1"/>
    <col min="24" max="16384" width="9.140625" style="2"/>
  </cols>
  <sheetData>
    <row r="2" spans="2:17" ht="16.5" x14ac:dyDescent="0.25">
      <c r="B2" s="290" t="s">
        <v>129</v>
      </c>
      <c r="C2" s="290"/>
      <c r="D2" s="290"/>
      <c r="E2" s="290"/>
      <c r="F2" s="290"/>
      <c r="G2" s="290"/>
      <c r="H2" s="290"/>
      <c r="I2" s="290"/>
      <c r="J2" s="290"/>
      <c r="K2" s="290"/>
      <c r="L2" s="290"/>
      <c r="M2" s="290"/>
      <c r="N2" s="290"/>
      <c r="O2" s="170"/>
      <c r="P2" s="173"/>
      <c r="Q2" s="174"/>
    </row>
    <row r="3" spans="2:17" x14ac:dyDescent="0.2">
      <c r="Q3" s="5"/>
    </row>
    <row r="4" spans="2:17" ht="67.5" customHeight="1" x14ac:dyDescent="0.2">
      <c r="B4" s="275" t="s">
        <v>218</v>
      </c>
      <c r="C4" s="275"/>
      <c r="D4" s="275"/>
      <c r="E4" s="275"/>
      <c r="F4" s="275"/>
      <c r="G4" s="275"/>
      <c r="H4" s="275"/>
      <c r="I4" s="275"/>
      <c r="J4" s="275"/>
      <c r="K4" s="275"/>
      <c r="L4" s="275"/>
      <c r="M4" s="275"/>
      <c r="N4" s="275"/>
      <c r="O4" s="176"/>
      <c r="P4" s="177"/>
      <c r="Q4" s="178"/>
    </row>
    <row r="5" spans="2:17" ht="15" customHeight="1" x14ac:dyDescent="0.2">
      <c r="B5" s="275"/>
      <c r="C5" s="275"/>
      <c r="D5" s="275"/>
      <c r="E5" s="275"/>
      <c r="F5" s="275"/>
      <c r="G5" s="275"/>
      <c r="H5" s="275"/>
      <c r="I5" s="275"/>
      <c r="J5" s="275"/>
      <c r="K5" s="275"/>
      <c r="L5" s="275"/>
      <c r="M5" s="275"/>
      <c r="N5" s="275"/>
      <c r="O5" s="176"/>
      <c r="P5" s="177"/>
      <c r="Q5" s="178"/>
    </row>
    <row r="6" spans="2:17" ht="33.75" customHeight="1" x14ac:dyDescent="0.25">
      <c r="B6" s="1"/>
      <c r="C6" s="1"/>
      <c r="D6" s="75"/>
      <c r="E6" s="75"/>
      <c r="F6" s="75"/>
      <c r="G6" s="75"/>
      <c r="H6" s="75"/>
      <c r="I6" s="75"/>
      <c r="J6" s="75"/>
      <c r="K6" s="75"/>
      <c r="L6" s="75"/>
      <c r="M6" s="75"/>
      <c r="N6" s="1"/>
      <c r="O6" s="1"/>
      <c r="P6" s="1"/>
      <c r="Q6" s="5"/>
    </row>
    <row r="7" spans="2:17" ht="15.75" x14ac:dyDescent="0.25">
      <c r="B7" s="47" t="s">
        <v>28</v>
      </c>
      <c r="C7" s="271" t="s">
        <v>166</v>
      </c>
      <c r="D7" s="271"/>
      <c r="E7" s="271"/>
      <c r="F7" s="271"/>
    </row>
    <row r="8" spans="2:17" ht="15.75" x14ac:dyDescent="0.25">
      <c r="B8" s="10"/>
      <c r="C8" s="271"/>
      <c r="D8" s="271"/>
      <c r="E8" s="271"/>
      <c r="F8" s="271"/>
    </row>
    <row r="9" spans="2:17" ht="15.75" x14ac:dyDescent="0.25">
      <c r="B9" s="10"/>
      <c r="C9" s="271"/>
      <c r="D9" s="271"/>
      <c r="E9" s="271"/>
      <c r="F9" s="271"/>
    </row>
    <row r="10" spans="2:17" ht="16.5" thickBot="1" x14ac:dyDescent="0.3">
      <c r="B10" s="10"/>
      <c r="C10" s="271"/>
      <c r="D10" s="271"/>
      <c r="E10" s="271"/>
      <c r="F10" s="271"/>
    </row>
    <row r="11" spans="2:17" ht="15.75" x14ac:dyDescent="0.25">
      <c r="B11" s="1"/>
      <c r="C11" s="271"/>
      <c r="D11" s="271"/>
      <c r="E11" s="271"/>
      <c r="F11" s="292"/>
      <c r="G11" s="311" t="s">
        <v>46</v>
      </c>
      <c r="H11" s="312"/>
      <c r="I11" s="312"/>
      <c r="J11" s="313"/>
      <c r="K11" s="155" t="s">
        <v>67</v>
      </c>
      <c r="L11" s="311" t="s">
        <v>43</v>
      </c>
      <c r="M11" s="312"/>
      <c r="N11" s="317"/>
    </row>
    <row r="12" spans="2:17" ht="72.75" customHeight="1" x14ac:dyDescent="0.2">
      <c r="C12" s="73" t="s">
        <v>25</v>
      </c>
      <c r="D12" s="74" t="s">
        <v>22</v>
      </c>
      <c r="E12" s="113" t="s">
        <v>198</v>
      </c>
      <c r="F12" s="144" t="s">
        <v>70</v>
      </c>
      <c r="G12" s="147" t="s">
        <v>64</v>
      </c>
      <c r="H12" s="15" t="s">
        <v>65</v>
      </c>
      <c r="I12" s="15" t="s">
        <v>66</v>
      </c>
      <c r="J12" s="148" t="s">
        <v>68</v>
      </c>
      <c r="K12" s="150" t="s">
        <v>24</v>
      </c>
      <c r="L12" s="147" t="s">
        <v>26</v>
      </c>
      <c r="M12" s="15" t="s">
        <v>27</v>
      </c>
      <c r="N12" s="156" t="s">
        <v>69</v>
      </c>
    </row>
    <row r="13" spans="2:17" ht="15.75" customHeight="1" x14ac:dyDescent="0.2">
      <c r="C13" s="225"/>
      <c r="D13" s="95" t="s">
        <v>48</v>
      </c>
      <c r="E13" s="76">
        <f>'4. Allocation of Salaries'!$F$65</f>
        <v>0</v>
      </c>
      <c r="F13" s="77"/>
      <c r="G13" s="78">
        <f>'4. Allocation of Salaries'!$F$103</f>
        <v>0</v>
      </c>
      <c r="H13" s="17">
        <f>SUM('4. Allocation of Salaries'!$G$103:$J$103)</f>
        <v>0</v>
      </c>
      <c r="I13" s="17">
        <f>SUM('4. Allocation of Salaries'!O103:V103)</f>
        <v>0</v>
      </c>
      <c r="J13" s="79">
        <f>'4. Allocation of Salaries'!$F$65</f>
        <v>0</v>
      </c>
      <c r="K13" s="151"/>
      <c r="L13" s="78"/>
      <c r="M13" s="17"/>
      <c r="N13" s="26">
        <f t="shared" ref="N13:N81" si="0">SUM(L13:M13)</f>
        <v>0</v>
      </c>
    </row>
    <row r="14" spans="2:17" ht="15.75" customHeight="1" x14ac:dyDescent="0.2">
      <c r="C14" s="225"/>
      <c r="D14" s="7" t="s">
        <v>49</v>
      </c>
      <c r="E14" s="17">
        <f>'4. Allocation of Salaries'!$E$65</f>
        <v>0</v>
      </c>
      <c r="F14" s="79"/>
      <c r="G14" s="78"/>
      <c r="H14" s="17"/>
      <c r="I14" s="17"/>
      <c r="J14" s="79"/>
      <c r="K14" s="151"/>
      <c r="L14" s="78">
        <f>'4. Allocation of Salaries'!$G$142</f>
        <v>0</v>
      </c>
      <c r="M14" s="17">
        <f>'4. Allocation of Salaries'!$F$142</f>
        <v>0</v>
      </c>
      <c r="N14" s="26">
        <f>SUM(L14:M14)</f>
        <v>0</v>
      </c>
    </row>
    <row r="15" spans="2:17" x14ac:dyDescent="0.2">
      <c r="C15" s="225"/>
      <c r="D15" s="96" t="str">
        <f>'3. Employee Benefits'!$G$23</f>
        <v/>
      </c>
      <c r="E15" s="80">
        <f>K15</f>
        <v>0</v>
      </c>
      <c r="F15" s="81"/>
      <c r="G15" s="78"/>
      <c r="H15" s="17"/>
      <c r="I15" s="17"/>
      <c r="J15" s="79"/>
      <c r="K15" s="151">
        <f>'3. Employee Benefits'!$G$54</f>
        <v>0</v>
      </c>
      <c r="L15" s="78"/>
      <c r="M15" s="17"/>
      <c r="N15" s="26">
        <f t="shared" si="0"/>
        <v>0</v>
      </c>
    </row>
    <row r="16" spans="2:17" x14ac:dyDescent="0.2">
      <c r="C16" s="225"/>
      <c r="D16" s="96" t="str">
        <f>'3. Employee Benefits'!$H$23</f>
        <v/>
      </c>
      <c r="E16" s="17">
        <f t="shared" ref="E16:E18" si="1">K16</f>
        <v>0</v>
      </c>
      <c r="F16" s="82"/>
      <c r="G16" s="78"/>
      <c r="H16" s="17"/>
      <c r="I16" s="17"/>
      <c r="J16" s="79"/>
      <c r="K16" s="151">
        <f>'3. Employee Benefits'!$H$54</f>
        <v>0</v>
      </c>
      <c r="L16" s="78"/>
      <c r="M16" s="17"/>
      <c r="N16" s="26">
        <f t="shared" ref="N16:N18" si="2">SUM(L16:M16)</f>
        <v>0</v>
      </c>
    </row>
    <row r="17" spans="3:19" x14ac:dyDescent="0.2">
      <c r="C17" s="225"/>
      <c r="D17" s="96" t="str">
        <f>'3. Employee Benefits'!$I$23</f>
        <v/>
      </c>
      <c r="E17" s="17">
        <f t="shared" si="1"/>
        <v>0</v>
      </c>
      <c r="F17" s="82"/>
      <c r="G17" s="78"/>
      <c r="H17" s="17"/>
      <c r="I17" s="17"/>
      <c r="J17" s="79"/>
      <c r="K17" s="151">
        <f>'3. Employee Benefits'!$I$54</f>
        <v>0</v>
      </c>
      <c r="L17" s="78"/>
      <c r="M17" s="17"/>
      <c r="N17" s="26">
        <f t="shared" si="2"/>
        <v>0</v>
      </c>
    </row>
    <row r="18" spans="3:19" x14ac:dyDescent="0.2">
      <c r="C18" s="225"/>
      <c r="D18" s="96" t="str">
        <f>'3. Employee Benefits'!$J$23</f>
        <v/>
      </c>
      <c r="E18" s="17">
        <f t="shared" si="1"/>
        <v>0</v>
      </c>
      <c r="F18" s="82"/>
      <c r="G18" s="78"/>
      <c r="H18" s="17"/>
      <c r="I18" s="17"/>
      <c r="J18" s="79"/>
      <c r="K18" s="151">
        <f>'3. Employee Benefits'!$J$54</f>
        <v>0</v>
      </c>
      <c r="L18" s="78"/>
      <c r="M18" s="17"/>
      <c r="N18" s="26">
        <f t="shared" si="2"/>
        <v>0</v>
      </c>
    </row>
    <row r="19" spans="3:19" x14ac:dyDescent="0.2">
      <c r="C19" s="225"/>
      <c r="D19" s="96" t="str">
        <f>'3. Employee Benefits'!$K$23</f>
        <v/>
      </c>
      <c r="E19" s="17">
        <f t="shared" ref="E19:E23" si="3">K19</f>
        <v>0</v>
      </c>
      <c r="F19" s="82"/>
      <c r="G19" s="78"/>
      <c r="H19" s="17"/>
      <c r="I19" s="17"/>
      <c r="J19" s="79"/>
      <c r="K19" s="151">
        <f>'3. Employee Benefits'!$K$54</f>
        <v>0</v>
      </c>
      <c r="L19" s="78"/>
      <c r="M19" s="17"/>
      <c r="N19" s="26">
        <f t="shared" si="0"/>
        <v>0</v>
      </c>
    </row>
    <row r="20" spans="3:19" x14ac:dyDescent="0.2">
      <c r="C20" s="225"/>
      <c r="D20" s="96" t="str">
        <f>'3. Employee Benefits'!$L$23</f>
        <v/>
      </c>
      <c r="E20" s="17">
        <f t="shared" ref="E20" si="4">K20</f>
        <v>0</v>
      </c>
      <c r="F20" s="82"/>
      <c r="G20" s="78"/>
      <c r="H20" s="17"/>
      <c r="I20" s="17"/>
      <c r="J20" s="79"/>
      <c r="K20" s="151">
        <f>'3. Employee Benefits'!$L$54</f>
        <v>0</v>
      </c>
      <c r="L20" s="78"/>
      <c r="M20" s="17"/>
      <c r="N20" s="26">
        <f t="shared" ref="N20" si="5">SUM(L20:M20)</f>
        <v>0</v>
      </c>
    </row>
    <row r="21" spans="3:19" x14ac:dyDescent="0.2">
      <c r="C21" s="225"/>
      <c r="D21" s="96" t="str">
        <f>'3. Employee Benefits'!$M$23</f>
        <v/>
      </c>
      <c r="E21" s="17">
        <f t="shared" si="3"/>
        <v>0</v>
      </c>
      <c r="F21" s="82"/>
      <c r="G21" s="78"/>
      <c r="H21" s="17"/>
      <c r="I21" s="17"/>
      <c r="J21" s="79"/>
      <c r="K21" s="151">
        <f>'3. Employee Benefits'!$M$54</f>
        <v>0</v>
      </c>
      <c r="L21" s="78"/>
      <c r="M21" s="17"/>
      <c r="N21" s="26">
        <f t="shared" si="0"/>
        <v>0</v>
      </c>
    </row>
    <row r="22" spans="3:19" x14ac:dyDescent="0.2">
      <c r="C22" s="225"/>
      <c r="D22" s="96" t="str">
        <f>'3. Employee Benefits'!$N$23</f>
        <v/>
      </c>
      <c r="E22" s="17">
        <f t="shared" si="3"/>
        <v>0</v>
      </c>
      <c r="F22" s="82"/>
      <c r="G22" s="78"/>
      <c r="H22" s="17"/>
      <c r="I22" s="17"/>
      <c r="J22" s="79"/>
      <c r="K22" s="151">
        <f>'3. Employee Benefits'!$N$54</f>
        <v>0</v>
      </c>
      <c r="L22" s="78"/>
      <c r="M22" s="17"/>
      <c r="N22" s="26">
        <f t="shared" si="0"/>
        <v>0</v>
      </c>
    </row>
    <row r="23" spans="3:19" x14ac:dyDescent="0.2">
      <c r="C23" s="225"/>
      <c r="D23" s="96" t="str">
        <f>'3. Employee Benefits'!$O$23</f>
        <v/>
      </c>
      <c r="E23" s="17">
        <f t="shared" si="3"/>
        <v>0</v>
      </c>
      <c r="F23" s="82"/>
      <c r="G23" s="78"/>
      <c r="H23" s="17"/>
      <c r="I23" s="17"/>
      <c r="J23" s="79"/>
      <c r="K23" s="151">
        <f>'3. Employee Benefits'!$O$54</f>
        <v>0</v>
      </c>
      <c r="L23" s="78"/>
      <c r="M23" s="17"/>
      <c r="N23" s="26">
        <f t="shared" si="0"/>
        <v>0</v>
      </c>
    </row>
    <row r="24" spans="3:19" x14ac:dyDescent="0.2">
      <c r="C24" s="225"/>
      <c r="D24" s="96"/>
      <c r="E24" s="17"/>
      <c r="F24" s="82"/>
      <c r="G24" s="78"/>
      <c r="H24" s="17"/>
      <c r="I24" s="17"/>
      <c r="J24" s="79"/>
      <c r="K24" s="151"/>
      <c r="L24" s="78"/>
      <c r="M24" s="17"/>
      <c r="N24" s="26"/>
      <c r="O24" s="1"/>
      <c r="P24" s="1"/>
      <c r="Q24" s="1"/>
      <c r="R24" s="1"/>
    </row>
    <row r="25" spans="3:19" x14ac:dyDescent="0.2">
      <c r="C25" s="225"/>
      <c r="D25" s="96"/>
      <c r="E25" s="17"/>
      <c r="F25" s="82"/>
      <c r="G25" s="78"/>
      <c r="H25" s="17"/>
      <c r="I25" s="17"/>
      <c r="J25" s="79"/>
      <c r="K25" s="151"/>
      <c r="L25" s="78"/>
      <c r="M25" s="17"/>
      <c r="N25" s="26"/>
      <c r="R25" s="29"/>
      <c r="S25" s="2" t="s">
        <v>114</v>
      </c>
    </row>
    <row r="26" spans="3:19" x14ac:dyDescent="0.2">
      <c r="C26" s="225"/>
      <c r="D26" s="96"/>
      <c r="E26" s="17"/>
      <c r="F26" s="82"/>
      <c r="G26" s="78"/>
      <c r="H26" s="17"/>
      <c r="I26" s="17"/>
      <c r="J26" s="79"/>
      <c r="K26" s="151"/>
      <c r="L26" s="78"/>
      <c r="M26" s="17"/>
      <c r="N26" s="26"/>
      <c r="R26" s="3"/>
      <c r="S26" s="2" t="s">
        <v>73</v>
      </c>
    </row>
    <row r="27" spans="3:19" x14ac:dyDescent="0.2">
      <c r="C27" s="225"/>
      <c r="D27" s="96"/>
      <c r="E27" s="17"/>
      <c r="F27" s="79"/>
      <c r="G27" s="78"/>
      <c r="H27" s="17"/>
      <c r="I27" s="17"/>
      <c r="J27" s="79"/>
      <c r="K27" s="151"/>
      <c r="L27" s="78"/>
      <c r="M27" s="17"/>
      <c r="N27" s="26"/>
    </row>
    <row r="28" spans="3:19" x14ac:dyDescent="0.2">
      <c r="C28" s="308" t="s">
        <v>58</v>
      </c>
      <c r="D28" s="309"/>
      <c r="E28" s="83">
        <f>IFERROR(SUM($K$15:$K$27),0)</f>
        <v>0</v>
      </c>
      <c r="F28" s="84"/>
      <c r="G28" s="85">
        <f>IFERROR(($E$28/($W$34)*$G$13),0)</f>
        <v>0</v>
      </c>
      <c r="H28" s="83">
        <f>IFERROR(($E$28/($W$34)*$H$13),0)</f>
        <v>0</v>
      </c>
      <c r="I28" s="83">
        <f>IFERROR(($E$28/($W$34)*$I$13),0)</f>
        <v>0</v>
      </c>
      <c r="J28" s="84">
        <f>SUM(G28:I28)</f>
        <v>0</v>
      </c>
      <c r="K28" s="152"/>
      <c r="L28" s="85">
        <f>IFERROR(($E$28/($W$34)*$L$14),0)</f>
        <v>0</v>
      </c>
      <c r="M28" s="83">
        <f>IFERROR(($E$28/($W$34)*$M$14),0)</f>
        <v>0</v>
      </c>
      <c r="N28" s="86">
        <f t="shared" si="0"/>
        <v>0</v>
      </c>
      <c r="O28" s="18" t="s">
        <v>211</v>
      </c>
      <c r="P28" s="18" t="s">
        <v>212</v>
      </c>
    </row>
    <row r="29" spans="3:19" ht="15.75" x14ac:dyDescent="0.25">
      <c r="C29" s="307" t="s">
        <v>92</v>
      </c>
      <c r="D29" s="307"/>
      <c r="E29" s="13">
        <f>SUM($E$28+$E$14+$E$13)</f>
        <v>0</v>
      </c>
      <c r="F29" s="87">
        <f>SUM(F13:F27)</f>
        <v>0</v>
      </c>
      <c r="G29" s="88">
        <f t="shared" ref="G29:J29" si="6">SUM(G28+G14+G13)</f>
        <v>0</v>
      </c>
      <c r="H29" s="13">
        <f t="shared" si="6"/>
        <v>0</v>
      </c>
      <c r="I29" s="13">
        <f t="shared" si="6"/>
        <v>0</v>
      </c>
      <c r="J29" s="87">
        <f t="shared" si="6"/>
        <v>0</v>
      </c>
      <c r="K29" s="153">
        <f>SUM(K15:K27)</f>
        <v>0</v>
      </c>
      <c r="L29" s="88">
        <f>SUM(L14:L28)</f>
        <v>0</v>
      </c>
      <c r="M29" s="13">
        <f>SUM(M14:M28)</f>
        <v>0</v>
      </c>
      <c r="N29" s="89">
        <f>SUM(N14,N28)</f>
        <v>0</v>
      </c>
      <c r="O29" s="18">
        <f>COUNTIF(O30:O82,"no")</f>
        <v>0</v>
      </c>
      <c r="P29" s="18">
        <f>COUNTIF(P30:P82,"no")</f>
        <v>0</v>
      </c>
    </row>
    <row r="30" spans="3:19" x14ac:dyDescent="0.2">
      <c r="C30" s="233"/>
      <c r="D30" s="228"/>
      <c r="E30" s="234"/>
      <c r="F30" s="235"/>
      <c r="G30" s="236"/>
      <c r="H30" s="227"/>
      <c r="I30" s="227"/>
      <c r="J30" s="79">
        <f>SUM($G30:$I30)</f>
        <v>0</v>
      </c>
      <c r="K30" s="151"/>
      <c r="L30" s="236"/>
      <c r="M30" s="225"/>
      <c r="N30" s="26">
        <f t="shared" si="0"/>
        <v>0</v>
      </c>
      <c r="O30" s="18" t="str">
        <f>IF(E30=(J30+K30+N30+ABS(F30)),"yes","no")</f>
        <v>yes</v>
      </c>
      <c r="P30" s="18" t="str">
        <f>IF(AND((SUM($G30:$I30)=$J30),(SUM(L30:M30)=N30)),"yes","no")</f>
        <v>yes</v>
      </c>
    </row>
    <row r="31" spans="3:19" x14ac:dyDescent="0.2">
      <c r="C31" s="225"/>
      <c r="D31" s="229"/>
      <c r="E31" s="227"/>
      <c r="F31" s="237"/>
      <c r="G31" s="236"/>
      <c r="H31" s="227"/>
      <c r="I31" s="227"/>
      <c r="J31" s="79">
        <f t="shared" ref="J31:J81" si="7">SUM($G31:$I31)</f>
        <v>0</v>
      </c>
      <c r="K31" s="151"/>
      <c r="L31" s="236"/>
      <c r="M31" s="225"/>
      <c r="N31" s="26">
        <f t="shared" si="0"/>
        <v>0</v>
      </c>
      <c r="O31" s="18" t="str">
        <f t="shared" ref="O31:O78" si="8">IF(E31=(J31+K31+N31+ABS(F31)),"yes","no")</f>
        <v>yes</v>
      </c>
      <c r="P31" s="18" t="str">
        <f t="shared" ref="P31:P82" si="9">IF(AND((SUM($G31:$I31)=$J31),(SUM(L31:M31)=N31)),"yes","no")</f>
        <v>yes</v>
      </c>
    </row>
    <row r="32" spans="3:19" ht="15.75" thickBot="1" x14ac:dyDescent="0.25">
      <c r="C32" s="225"/>
      <c r="D32" s="229"/>
      <c r="E32" s="227"/>
      <c r="F32" s="237"/>
      <c r="G32" s="236"/>
      <c r="H32" s="227"/>
      <c r="I32" s="227"/>
      <c r="J32" s="79">
        <f t="shared" si="7"/>
        <v>0</v>
      </c>
      <c r="K32" s="151"/>
      <c r="L32" s="236"/>
      <c r="M32" s="227"/>
      <c r="N32" s="26">
        <f t="shared" si="0"/>
        <v>0</v>
      </c>
      <c r="O32" s="18" t="str">
        <f t="shared" si="8"/>
        <v>yes</v>
      </c>
      <c r="P32" s="18" t="str">
        <f t="shared" si="9"/>
        <v>yes</v>
      </c>
    </row>
    <row r="33" spans="3:23" ht="16.5" thickBot="1" x14ac:dyDescent="0.3">
      <c r="C33" s="225"/>
      <c r="D33" s="238"/>
      <c r="E33" s="227"/>
      <c r="F33" s="237"/>
      <c r="G33" s="236"/>
      <c r="H33" s="227"/>
      <c r="I33" s="227"/>
      <c r="J33" s="79">
        <f t="shared" si="7"/>
        <v>0</v>
      </c>
      <c r="K33" s="151"/>
      <c r="L33" s="236"/>
      <c r="M33" s="227"/>
      <c r="N33" s="26">
        <f t="shared" si="0"/>
        <v>0</v>
      </c>
      <c r="O33" s="18" t="str">
        <f t="shared" si="8"/>
        <v>yes</v>
      </c>
      <c r="P33" s="18" t="str">
        <f t="shared" si="9"/>
        <v>yes</v>
      </c>
      <c r="R33" s="314" t="s">
        <v>57</v>
      </c>
      <c r="S33" s="315"/>
      <c r="T33" s="315"/>
      <c r="U33" s="315"/>
      <c r="V33" s="315"/>
      <c r="W33" s="316"/>
    </row>
    <row r="34" spans="3:23" x14ac:dyDescent="0.2">
      <c r="C34" s="225"/>
      <c r="D34" s="229"/>
      <c r="E34" s="227"/>
      <c r="F34" s="237"/>
      <c r="G34" s="236"/>
      <c r="H34" s="227"/>
      <c r="I34" s="227"/>
      <c r="J34" s="79">
        <f t="shared" si="7"/>
        <v>0</v>
      </c>
      <c r="K34" s="151"/>
      <c r="L34" s="236"/>
      <c r="M34" s="225"/>
      <c r="N34" s="26">
        <f t="shared" si="0"/>
        <v>0</v>
      </c>
      <c r="O34" s="18" t="str">
        <f t="shared" si="8"/>
        <v>yes</v>
      </c>
      <c r="P34" s="18" t="str">
        <f t="shared" si="9"/>
        <v>yes</v>
      </c>
      <c r="R34" s="304" t="s">
        <v>56</v>
      </c>
      <c r="S34" s="304"/>
      <c r="T34" s="304"/>
      <c r="U34" s="304"/>
      <c r="V34" s="304"/>
      <c r="W34" s="80">
        <f>SUM($E$13+$E$14)</f>
        <v>0</v>
      </c>
    </row>
    <row r="35" spans="3:23" x14ac:dyDescent="0.2">
      <c r="C35" s="225"/>
      <c r="D35" s="229"/>
      <c r="E35" s="227"/>
      <c r="F35" s="237"/>
      <c r="G35" s="236"/>
      <c r="H35" s="227"/>
      <c r="I35" s="227"/>
      <c r="J35" s="79">
        <f t="shared" si="7"/>
        <v>0</v>
      </c>
      <c r="K35" s="151"/>
      <c r="L35" s="236"/>
      <c r="M35" s="227"/>
      <c r="N35" s="26">
        <f t="shared" si="0"/>
        <v>0</v>
      </c>
      <c r="O35" s="18" t="str">
        <f t="shared" si="8"/>
        <v>yes</v>
      </c>
      <c r="P35" s="18" t="str">
        <f t="shared" si="9"/>
        <v>yes</v>
      </c>
      <c r="R35" s="310" t="s">
        <v>50</v>
      </c>
      <c r="S35" s="310"/>
      <c r="T35" s="310"/>
      <c r="U35" s="310"/>
      <c r="V35" s="310"/>
      <c r="W35" s="17">
        <f>$E$13</f>
        <v>0</v>
      </c>
    </row>
    <row r="36" spans="3:23" x14ac:dyDescent="0.2">
      <c r="C36" s="225"/>
      <c r="D36" s="229"/>
      <c r="E36" s="227"/>
      <c r="F36" s="237"/>
      <c r="G36" s="236"/>
      <c r="H36" s="227"/>
      <c r="I36" s="227"/>
      <c r="J36" s="79">
        <f t="shared" si="7"/>
        <v>0</v>
      </c>
      <c r="K36" s="151"/>
      <c r="L36" s="236"/>
      <c r="M36" s="227"/>
      <c r="N36" s="26">
        <f t="shared" si="0"/>
        <v>0</v>
      </c>
      <c r="O36" s="18" t="str">
        <f t="shared" si="8"/>
        <v>yes</v>
      </c>
      <c r="P36" s="18" t="str">
        <f t="shared" si="9"/>
        <v>yes</v>
      </c>
      <c r="R36" s="310" t="s">
        <v>55</v>
      </c>
      <c r="S36" s="310"/>
      <c r="T36" s="310"/>
      <c r="U36" s="310"/>
      <c r="V36" s="310"/>
      <c r="W36" s="17">
        <f>$E$13+$J$28</f>
        <v>0</v>
      </c>
    </row>
    <row r="37" spans="3:23" x14ac:dyDescent="0.2">
      <c r="C37" s="225"/>
      <c r="D37" s="229"/>
      <c r="E37" s="227"/>
      <c r="F37" s="237"/>
      <c r="G37" s="236"/>
      <c r="H37" s="227"/>
      <c r="I37" s="227"/>
      <c r="J37" s="79">
        <f t="shared" si="7"/>
        <v>0</v>
      </c>
      <c r="K37" s="151"/>
      <c r="L37" s="236"/>
      <c r="M37" s="227"/>
      <c r="N37" s="26">
        <f t="shared" si="0"/>
        <v>0</v>
      </c>
      <c r="O37" s="18" t="str">
        <f t="shared" si="8"/>
        <v>yes</v>
      </c>
      <c r="P37" s="18" t="str">
        <f t="shared" si="9"/>
        <v>yes</v>
      </c>
      <c r="R37" s="310" t="s">
        <v>197</v>
      </c>
      <c r="S37" s="310"/>
      <c r="T37" s="310"/>
      <c r="U37" s="310"/>
      <c r="V37" s="310"/>
      <c r="W37" s="17">
        <f>$J$83</f>
        <v>0</v>
      </c>
    </row>
    <row r="38" spans="3:23" x14ac:dyDescent="0.2">
      <c r="C38" s="225"/>
      <c r="D38" s="229"/>
      <c r="E38" s="227"/>
      <c r="F38" s="237"/>
      <c r="G38" s="236"/>
      <c r="H38" s="227"/>
      <c r="I38" s="227"/>
      <c r="J38" s="79">
        <f t="shared" si="7"/>
        <v>0</v>
      </c>
      <c r="K38" s="151"/>
      <c r="L38" s="236"/>
      <c r="M38" s="227"/>
      <c r="N38" s="26">
        <f t="shared" si="0"/>
        <v>0</v>
      </c>
      <c r="O38" s="18" t="str">
        <f t="shared" si="8"/>
        <v>yes</v>
      </c>
      <c r="P38" s="18" t="str">
        <f t="shared" si="9"/>
        <v>yes</v>
      </c>
      <c r="R38" s="310" t="s">
        <v>63</v>
      </c>
      <c r="S38" s="310"/>
      <c r="T38" s="310"/>
      <c r="U38" s="310"/>
      <c r="V38" s="310"/>
      <c r="W38" s="17">
        <f>$J$83+$L$83</f>
        <v>0</v>
      </c>
    </row>
    <row r="39" spans="3:23" x14ac:dyDescent="0.2">
      <c r="C39" s="225"/>
      <c r="D39" s="229"/>
      <c r="E39" s="227"/>
      <c r="F39" s="237"/>
      <c r="G39" s="236"/>
      <c r="H39" s="227"/>
      <c r="I39" s="227"/>
      <c r="J39" s="79">
        <f t="shared" si="7"/>
        <v>0</v>
      </c>
      <c r="K39" s="151"/>
      <c r="L39" s="236"/>
      <c r="M39" s="227"/>
      <c r="N39" s="26">
        <f t="shared" si="0"/>
        <v>0</v>
      </c>
      <c r="O39" s="18" t="str">
        <f t="shared" si="8"/>
        <v>yes</v>
      </c>
      <c r="P39" s="18" t="str">
        <f t="shared" si="9"/>
        <v>yes</v>
      </c>
    </row>
    <row r="40" spans="3:23" x14ac:dyDescent="0.2">
      <c r="C40" s="225"/>
      <c r="D40" s="229"/>
      <c r="E40" s="227"/>
      <c r="F40" s="237"/>
      <c r="G40" s="236"/>
      <c r="H40" s="227"/>
      <c r="I40" s="227"/>
      <c r="J40" s="79">
        <f t="shared" si="7"/>
        <v>0</v>
      </c>
      <c r="K40" s="151"/>
      <c r="L40" s="236"/>
      <c r="M40" s="227"/>
      <c r="N40" s="26">
        <f t="shared" si="0"/>
        <v>0</v>
      </c>
      <c r="O40" s="18" t="str">
        <f t="shared" si="8"/>
        <v>yes</v>
      </c>
      <c r="P40" s="18" t="str">
        <f t="shared" si="9"/>
        <v>yes</v>
      </c>
    </row>
    <row r="41" spans="3:23" x14ac:dyDescent="0.2">
      <c r="C41" s="225"/>
      <c r="D41" s="229"/>
      <c r="E41" s="227"/>
      <c r="F41" s="237"/>
      <c r="G41" s="236"/>
      <c r="H41" s="227"/>
      <c r="I41" s="227"/>
      <c r="J41" s="79">
        <f t="shared" si="7"/>
        <v>0</v>
      </c>
      <c r="K41" s="151"/>
      <c r="L41" s="236"/>
      <c r="M41" s="227"/>
      <c r="N41" s="26">
        <f t="shared" si="0"/>
        <v>0</v>
      </c>
      <c r="O41" s="18" t="str">
        <f t="shared" si="8"/>
        <v>yes</v>
      </c>
      <c r="P41" s="18" t="str">
        <f t="shared" si="9"/>
        <v>yes</v>
      </c>
    </row>
    <row r="42" spans="3:23" x14ac:dyDescent="0.2">
      <c r="C42" s="225"/>
      <c r="D42" s="229"/>
      <c r="E42" s="227"/>
      <c r="F42" s="237"/>
      <c r="G42" s="236"/>
      <c r="H42" s="227"/>
      <c r="I42" s="227"/>
      <c r="J42" s="79">
        <f t="shared" si="7"/>
        <v>0</v>
      </c>
      <c r="K42" s="151"/>
      <c r="L42" s="236"/>
      <c r="M42" s="227"/>
      <c r="N42" s="26">
        <f t="shared" si="0"/>
        <v>0</v>
      </c>
      <c r="O42" s="18" t="str">
        <f t="shared" si="8"/>
        <v>yes</v>
      </c>
      <c r="P42" s="18" t="str">
        <f t="shared" si="9"/>
        <v>yes</v>
      </c>
    </row>
    <row r="43" spans="3:23" x14ac:dyDescent="0.2">
      <c r="C43" s="225"/>
      <c r="D43" s="229"/>
      <c r="E43" s="227"/>
      <c r="F43" s="237"/>
      <c r="G43" s="236"/>
      <c r="H43" s="227"/>
      <c r="I43" s="227"/>
      <c r="J43" s="79">
        <f t="shared" si="7"/>
        <v>0</v>
      </c>
      <c r="K43" s="151"/>
      <c r="L43" s="236"/>
      <c r="M43" s="227"/>
      <c r="N43" s="26">
        <f t="shared" si="0"/>
        <v>0</v>
      </c>
      <c r="O43" s="18" t="str">
        <f t="shared" si="8"/>
        <v>yes</v>
      </c>
      <c r="P43" s="18" t="str">
        <f t="shared" si="9"/>
        <v>yes</v>
      </c>
    </row>
    <row r="44" spans="3:23" x14ac:dyDescent="0.2">
      <c r="C44" s="225"/>
      <c r="D44" s="229"/>
      <c r="E44" s="227"/>
      <c r="F44" s="237"/>
      <c r="G44" s="236"/>
      <c r="H44" s="227"/>
      <c r="I44" s="227"/>
      <c r="J44" s="79">
        <f t="shared" si="7"/>
        <v>0</v>
      </c>
      <c r="K44" s="151"/>
      <c r="L44" s="236"/>
      <c r="M44" s="227"/>
      <c r="N44" s="26">
        <f t="shared" si="0"/>
        <v>0</v>
      </c>
      <c r="O44" s="18" t="str">
        <f t="shared" si="8"/>
        <v>yes</v>
      </c>
      <c r="P44" s="18" t="str">
        <f t="shared" si="9"/>
        <v>yes</v>
      </c>
    </row>
    <row r="45" spans="3:23" x14ac:dyDescent="0.2">
      <c r="C45" s="225"/>
      <c r="D45" s="229"/>
      <c r="E45" s="227"/>
      <c r="F45" s="237"/>
      <c r="G45" s="236"/>
      <c r="H45" s="227"/>
      <c r="I45" s="227"/>
      <c r="J45" s="79">
        <f t="shared" si="7"/>
        <v>0</v>
      </c>
      <c r="K45" s="151"/>
      <c r="L45" s="236"/>
      <c r="M45" s="227"/>
      <c r="N45" s="26">
        <f t="shared" si="0"/>
        <v>0</v>
      </c>
      <c r="O45" s="18" t="str">
        <f t="shared" si="8"/>
        <v>yes</v>
      </c>
      <c r="P45" s="18" t="str">
        <f t="shared" si="9"/>
        <v>yes</v>
      </c>
    </row>
    <row r="46" spans="3:23" x14ac:dyDescent="0.2">
      <c r="C46" s="225"/>
      <c r="D46" s="229"/>
      <c r="E46" s="227"/>
      <c r="F46" s="237"/>
      <c r="G46" s="236"/>
      <c r="H46" s="227"/>
      <c r="I46" s="227"/>
      <c r="J46" s="79">
        <f t="shared" si="7"/>
        <v>0</v>
      </c>
      <c r="K46" s="151"/>
      <c r="L46" s="236"/>
      <c r="M46" s="227"/>
      <c r="N46" s="26">
        <f t="shared" si="0"/>
        <v>0</v>
      </c>
      <c r="O46" s="18" t="str">
        <f t="shared" si="8"/>
        <v>yes</v>
      </c>
      <c r="P46" s="18" t="str">
        <f t="shared" si="9"/>
        <v>yes</v>
      </c>
    </row>
    <row r="47" spans="3:23" x14ac:dyDescent="0.2">
      <c r="C47" s="225"/>
      <c r="D47" s="229"/>
      <c r="E47" s="227"/>
      <c r="F47" s="237"/>
      <c r="G47" s="236"/>
      <c r="H47" s="227"/>
      <c r="I47" s="227"/>
      <c r="J47" s="79">
        <f t="shared" si="7"/>
        <v>0</v>
      </c>
      <c r="K47" s="151"/>
      <c r="L47" s="236"/>
      <c r="M47" s="227"/>
      <c r="N47" s="26">
        <f t="shared" si="0"/>
        <v>0</v>
      </c>
      <c r="O47" s="18" t="str">
        <f t="shared" si="8"/>
        <v>yes</v>
      </c>
      <c r="P47" s="18" t="str">
        <f t="shared" si="9"/>
        <v>yes</v>
      </c>
    </row>
    <row r="48" spans="3:23" x14ac:dyDescent="0.2">
      <c r="C48" s="225"/>
      <c r="D48" s="229"/>
      <c r="E48" s="227"/>
      <c r="F48" s="237"/>
      <c r="G48" s="236"/>
      <c r="H48" s="227"/>
      <c r="I48" s="227"/>
      <c r="J48" s="79">
        <f t="shared" si="7"/>
        <v>0</v>
      </c>
      <c r="K48" s="151"/>
      <c r="L48" s="236"/>
      <c r="M48" s="227"/>
      <c r="N48" s="26">
        <f t="shared" si="0"/>
        <v>0</v>
      </c>
      <c r="O48" s="18" t="str">
        <f t="shared" si="8"/>
        <v>yes</v>
      </c>
      <c r="P48" s="18" t="str">
        <f t="shared" si="9"/>
        <v>yes</v>
      </c>
    </row>
    <row r="49" spans="3:16" x14ac:dyDescent="0.2">
      <c r="C49" s="225"/>
      <c r="D49" s="229"/>
      <c r="E49" s="227"/>
      <c r="F49" s="237"/>
      <c r="G49" s="236"/>
      <c r="H49" s="227"/>
      <c r="I49" s="227"/>
      <c r="J49" s="79">
        <f t="shared" si="7"/>
        <v>0</v>
      </c>
      <c r="K49" s="151"/>
      <c r="L49" s="236"/>
      <c r="M49" s="227"/>
      <c r="N49" s="26">
        <f t="shared" si="0"/>
        <v>0</v>
      </c>
      <c r="O49" s="18" t="str">
        <f t="shared" si="8"/>
        <v>yes</v>
      </c>
      <c r="P49" s="18" t="str">
        <f t="shared" si="9"/>
        <v>yes</v>
      </c>
    </row>
    <row r="50" spans="3:16" x14ac:dyDescent="0.2">
      <c r="C50" s="225"/>
      <c r="D50" s="229"/>
      <c r="E50" s="227"/>
      <c r="F50" s="237"/>
      <c r="G50" s="236"/>
      <c r="H50" s="227"/>
      <c r="I50" s="227"/>
      <c r="J50" s="79">
        <f t="shared" si="7"/>
        <v>0</v>
      </c>
      <c r="K50" s="151"/>
      <c r="L50" s="236"/>
      <c r="M50" s="227"/>
      <c r="N50" s="26">
        <f t="shared" si="0"/>
        <v>0</v>
      </c>
      <c r="O50" s="18" t="str">
        <f t="shared" si="8"/>
        <v>yes</v>
      </c>
      <c r="P50" s="18" t="str">
        <f t="shared" si="9"/>
        <v>yes</v>
      </c>
    </row>
    <row r="51" spans="3:16" x14ac:dyDescent="0.2">
      <c r="C51" s="225"/>
      <c r="D51" s="229"/>
      <c r="E51" s="227"/>
      <c r="F51" s="237"/>
      <c r="G51" s="236"/>
      <c r="H51" s="227"/>
      <c r="I51" s="227"/>
      <c r="J51" s="79">
        <f t="shared" si="7"/>
        <v>0</v>
      </c>
      <c r="K51" s="151"/>
      <c r="L51" s="236"/>
      <c r="M51" s="227"/>
      <c r="N51" s="26">
        <f t="shared" si="0"/>
        <v>0</v>
      </c>
      <c r="O51" s="18" t="str">
        <f t="shared" si="8"/>
        <v>yes</v>
      </c>
      <c r="P51" s="18" t="str">
        <f t="shared" si="9"/>
        <v>yes</v>
      </c>
    </row>
    <row r="52" spans="3:16" x14ac:dyDescent="0.2">
      <c r="C52" s="225"/>
      <c r="D52" s="229"/>
      <c r="E52" s="227"/>
      <c r="F52" s="237"/>
      <c r="G52" s="236"/>
      <c r="H52" s="227"/>
      <c r="I52" s="227"/>
      <c r="J52" s="79">
        <f t="shared" si="7"/>
        <v>0</v>
      </c>
      <c r="K52" s="151"/>
      <c r="L52" s="236"/>
      <c r="M52" s="227"/>
      <c r="N52" s="26">
        <f t="shared" si="0"/>
        <v>0</v>
      </c>
      <c r="O52" s="18" t="str">
        <f t="shared" si="8"/>
        <v>yes</v>
      </c>
      <c r="P52" s="18" t="str">
        <f t="shared" si="9"/>
        <v>yes</v>
      </c>
    </row>
    <row r="53" spans="3:16" x14ac:dyDescent="0.2">
      <c r="C53" s="225"/>
      <c r="D53" s="229"/>
      <c r="E53" s="227"/>
      <c r="F53" s="237"/>
      <c r="G53" s="236"/>
      <c r="H53" s="227"/>
      <c r="I53" s="227"/>
      <c r="J53" s="79">
        <f t="shared" si="7"/>
        <v>0</v>
      </c>
      <c r="K53" s="151"/>
      <c r="L53" s="236"/>
      <c r="M53" s="227"/>
      <c r="N53" s="26">
        <f t="shared" si="0"/>
        <v>0</v>
      </c>
      <c r="O53" s="18" t="str">
        <f t="shared" si="8"/>
        <v>yes</v>
      </c>
      <c r="P53" s="18" t="str">
        <f t="shared" si="9"/>
        <v>yes</v>
      </c>
    </row>
    <row r="54" spans="3:16" x14ac:dyDescent="0.2">
      <c r="C54" s="225"/>
      <c r="D54" s="229"/>
      <c r="E54" s="227"/>
      <c r="F54" s="237"/>
      <c r="G54" s="236"/>
      <c r="H54" s="227"/>
      <c r="I54" s="227"/>
      <c r="J54" s="79">
        <f t="shared" si="7"/>
        <v>0</v>
      </c>
      <c r="K54" s="151"/>
      <c r="L54" s="236"/>
      <c r="M54" s="227"/>
      <c r="N54" s="26">
        <f t="shared" si="0"/>
        <v>0</v>
      </c>
      <c r="O54" s="18" t="str">
        <f t="shared" si="8"/>
        <v>yes</v>
      </c>
      <c r="P54" s="18" t="str">
        <f t="shared" si="9"/>
        <v>yes</v>
      </c>
    </row>
    <row r="55" spans="3:16" x14ac:dyDescent="0.2">
      <c r="C55" s="225"/>
      <c r="D55" s="229"/>
      <c r="E55" s="227"/>
      <c r="F55" s="237"/>
      <c r="G55" s="236"/>
      <c r="H55" s="227"/>
      <c r="I55" s="227"/>
      <c r="J55" s="79">
        <f t="shared" si="7"/>
        <v>0</v>
      </c>
      <c r="K55" s="151"/>
      <c r="L55" s="236"/>
      <c r="M55" s="227"/>
      <c r="N55" s="26">
        <f t="shared" si="0"/>
        <v>0</v>
      </c>
      <c r="O55" s="18" t="str">
        <f t="shared" si="8"/>
        <v>yes</v>
      </c>
      <c r="P55" s="18" t="str">
        <f t="shared" si="9"/>
        <v>yes</v>
      </c>
    </row>
    <row r="56" spans="3:16" x14ac:dyDescent="0.2">
      <c r="C56" s="225"/>
      <c r="D56" s="229"/>
      <c r="E56" s="227"/>
      <c r="F56" s="237"/>
      <c r="G56" s="236"/>
      <c r="H56" s="227"/>
      <c r="I56" s="227"/>
      <c r="J56" s="79">
        <f t="shared" si="7"/>
        <v>0</v>
      </c>
      <c r="K56" s="151"/>
      <c r="L56" s="236"/>
      <c r="M56" s="227"/>
      <c r="N56" s="26">
        <f t="shared" si="0"/>
        <v>0</v>
      </c>
      <c r="O56" s="18" t="str">
        <f t="shared" si="8"/>
        <v>yes</v>
      </c>
      <c r="P56" s="18" t="str">
        <f t="shared" si="9"/>
        <v>yes</v>
      </c>
    </row>
    <row r="57" spans="3:16" x14ac:dyDescent="0.2">
      <c r="C57" s="225"/>
      <c r="D57" s="229"/>
      <c r="E57" s="227"/>
      <c r="F57" s="237"/>
      <c r="G57" s="236"/>
      <c r="H57" s="227"/>
      <c r="I57" s="227"/>
      <c r="J57" s="79">
        <f t="shared" si="7"/>
        <v>0</v>
      </c>
      <c r="K57" s="151"/>
      <c r="L57" s="236"/>
      <c r="M57" s="227"/>
      <c r="N57" s="26">
        <f t="shared" si="0"/>
        <v>0</v>
      </c>
      <c r="O57" s="18" t="str">
        <f t="shared" si="8"/>
        <v>yes</v>
      </c>
      <c r="P57" s="18" t="str">
        <f t="shared" si="9"/>
        <v>yes</v>
      </c>
    </row>
    <row r="58" spans="3:16" x14ac:dyDescent="0.2">
      <c r="C58" s="225"/>
      <c r="D58" s="229"/>
      <c r="E58" s="227"/>
      <c r="F58" s="237"/>
      <c r="G58" s="236"/>
      <c r="H58" s="227"/>
      <c r="I58" s="227"/>
      <c r="J58" s="79">
        <f t="shared" si="7"/>
        <v>0</v>
      </c>
      <c r="K58" s="151"/>
      <c r="L58" s="236"/>
      <c r="M58" s="227"/>
      <c r="N58" s="26">
        <f t="shared" si="0"/>
        <v>0</v>
      </c>
      <c r="O58" s="18" t="str">
        <f t="shared" si="8"/>
        <v>yes</v>
      </c>
      <c r="P58" s="18" t="str">
        <f t="shared" si="9"/>
        <v>yes</v>
      </c>
    </row>
    <row r="59" spans="3:16" x14ac:dyDescent="0.2">
      <c r="C59" s="225"/>
      <c r="D59" s="229"/>
      <c r="E59" s="227"/>
      <c r="F59" s="237"/>
      <c r="G59" s="236"/>
      <c r="H59" s="227"/>
      <c r="I59" s="227"/>
      <c r="J59" s="79">
        <f t="shared" si="7"/>
        <v>0</v>
      </c>
      <c r="K59" s="151"/>
      <c r="L59" s="236"/>
      <c r="M59" s="227"/>
      <c r="N59" s="26">
        <f t="shared" si="0"/>
        <v>0</v>
      </c>
      <c r="O59" s="18" t="str">
        <f t="shared" si="8"/>
        <v>yes</v>
      </c>
      <c r="P59" s="18" t="str">
        <f t="shared" si="9"/>
        <v>yes</v>
      </c>
    </row>
    <row r="60" spans="3:16" x14ac:dyDescent="0.2">
      <c r="C60" s="225"/>
      <c r="D60" s="229"/>
      <c r="E60" s="227"/>
      <c r="F60" s="237"/>
      <c r="G60" s="236"/>
      <c r="H60" s="227"/>
      <c r="I60" s="227"/>
      <c r="J60" s="79">
        <f t="shared" si="7"/>
        <v>0</v>
      </c>
      <c r="K60" s="151"/>
      <c r="L60" s="236"/>
      <c r="M60" s="227"/>
      <c r="N60" s="26">
        <f t="shared" si="0"/>
        <v>0</v>
      </c>
      <c r="O60" s="18" t="str">
        <f t="shared" si="8"/>
        <v>yes</v>
      </c>
      <c r="P60" s="18" t="str">
        <f t="shared" si="9"/>
        <v>yes</v>
      </c>
    </row>
    <row r="61" spans="3:16" x14ac:dyDescent="0.2">
      <c r="C61" s="225"/>
      <c r="D61" s="229"/>
      <c r="E61" s="227"/>
      <c r="F61" s="237"/>
      <c r="G61" s="236"/>
      <c r="H61" s="227"/>
      <c r="I61" s="227"/>
      <c r="J61" s="79">
        <f t="shared" si="7"/>
        <v>0</v>
      </c>
      <c r="K61" s="151"/>
      <c r="L61" s="236"/>
      <c r="M61" s="227"/>
      <c r="N61" s="26">
        <f t="shared" si="0"/>
        <v>0</v>
      </c>
      <c r="O61" s="18" t="str">
        <f t="shared" si="8"/>
        <v>yes</v>
      </c>
      <c r="P61" s="18" t="str">
        <f t="shared" si="9"/>
        <v>yes</v>
      </c>
    </row>
    <row r="62" spans="3:16" x14ac:dyDescent="0.2">
      <c r="C62" s="225"/>
      <c r="D62" s="229"/>
      <c r="E62" s="227"/>
      <c r="F62" s="237"/>
      <c r="G62" s="236"/>
      <c r="H62" s="227"/>
      <c r="I62" s="227"/>
      <c r="J62" s="79">
        <f t="shared" si="7"/>
        <v>0</v>
      </c>
      <c r="K62" s="151"/>
      <c r="L62" s="236"/>
      <c r="M62" s="227"/>
      <c r="N62" s="26">
        <f t="shared" si="0"/>
        <v>0</v>
      </c>
      <c r="O62" s="18" t="str">
        <f t="shared" si="8"/>
        <v>yes</v>
      </c>
      <c r="P62" s="18" t="str">
        <f t="shared" si="9"/>
        <v>yes</v>
      </c>
    </row>
    <row r="63" spans="3:16" x14ac:dyDescent="0.2">
      <c r="C63" s="225"/>
      <c r="D63" s="229"/>
      <c r="E63" s="227"/>
      <c r="F63" s="237"/>
      <c r="G63" s="236"/>
      <c r="H63" s="227"/>
      <c r="I63" s="227"/>
      <c r="J63" s="79">
        <f t="shared" si="7"/>
        <v>0</v>
      </c>
      <c r="K63" s="151"/>
      <c r="L63" s="236"/>
      <c r="M63" s="227"/>
      <c r="N63" s="26">
        <f t="shared" si="0"/>
        <v>0</v>
      </c>
      <c r="O63" s="18" t="str">
        <f t="shared" si="8"/>
        <v>yes</v>
      </c>
      <c r="P63" s="18" t="str">
        <f t="shared" si="9"/>
        <v>yes</v>
      </c>
    </row>
    <row r="64" spans="3:16" x14ac:dyDescent="0.2">
      <c r="C64" s="225"/>
      <c r="D64" s="229"/>
      <c r="E64" s="227"/>
      <c r="F64" s="237"/>
      <c r="G64" s="236"/>
      <c r="H64" s="227"/>
      <c r="I64" s="227"/>
      <c r="J64" s="79">
        <f t="shared" si="7"/>
        <v>0</v>
      </c>
      <c r="K64" s="151"/>
      <c r="L64" s="236"/>
      <c r="M64" s="227"/>
      <c r="N64" s="26">
        <f t="shared" si="0"/>
        <v>0</v>
      </c>
      <c r="O64" s="18" t="str">
        <f t="shared" si="8"/>
        <v>yes</v>
      </c>
      <c r="P64" s="18" t="str">
        <f t="shared" si="9"/>
        <v>yes</v>
      </c>
    </row>
    <row r="65" spans="3:16" x14ac:dyDescent="0.2">
      <c r="C65" s="225"/>
      <c r="D65" s="229"/>
      <c r="E65" s="227"/>
      <c r="F65" s="237"/>
      <c r="G65" s="236"/>
      <c r="H65" s="227"/>
      <c r="I65" s="227"/>
      <c r="J65" s="79">
        <f t="shared" si="7"/>
        <v>0</v>
      </c>
      <c r="K65" s="151"/>
      <c r="L65" s="236"/>
      <c r="M65" s="227"/>
      <c r="N65" s="26">
        <f t="shared" si="0"/>
        <v>0</v>
      </c>
      <c r="O65" s="18" t="str">
        <f t="shared" si="8"/>
        <v>yes</v>
      </c>
      <c r="P65" s="18" t="str">
        <f t="shared" si="9"/>
        <v>yes</v>
      </c>
    </row>
    <row r="66" spans="3:16" x14ac:dyDescent="0.2">
      <c r="C66" s="225"/>
      <c r="D66" s="229"/>
      <c r="E66" s="227"/>
      <c r="F66" s="237"/>
      <c r="G66" s="236"/>
      <c r="H66" s="227"/>
      <c r="I66" s="227"/>
      <c r="J66" s="79">
        <f t="shared" si="7"/>
        <v>0</v>
      </c>
      <c r="K66" s="151"/>
      <c r="L66" s="236"/>
      <c r="M66" s="227"/>
      <c r="N66" s="26">
        <f t="shared" si="0"/>
        <v>0</v>
      </c>
      <c r="O66" s="18" t="str">
        <f t="shared" si="8"/>
        <v>yes</v>
      </c>
      <c r="P66" s="18" t="str">
        <f t="shared" si="9"/>
        <v>yes</v>
      </c>
    </row>
    <row r="67" spans="3:16" x14ac:dyDescent="0.2">
      <c r="C67" s="225"/>
      <c r="D67" s="229"/>
      <c r="E67" s="227"/>
      <c r="F67" s="237"/>
      <c r="G67" s="236"/>
      <c r="H67" s="227"/>
      <c r="I67" s="227"/>
      <c r="J67" s="79">
        <f t="shared" si="7"/>
        <v>0</v>
      </c>
      <c r="K67" s="151"/>
      <c r="L67" s="236"/>
      <c r="M67" s="227"/>
      <c r="N67" s="26">
        <f t="shared" si="0"/>
        <v>0</v>
      </c>
      <c r="O67" s="18" t="str">
        <f t="shared" si="8"/>
        <v>yes</v>
      </c>
      <c r="P67" s="18" t="str">
        <f t="shared" si="9"/>
        <v>yes</v>
      </c>
    </row>
    <row r="68" spans="3:16" x14ac:dyDescent="0.2">
      <c r="C68" s="225"/>
      <c r="D68" s="229"/>
      <c r="E68" s="227"/>
      <c r="F68" s="237"/>
      <c r="G68" s="236"/>
      <c r="H68" s="227"/>
      <c r="I68" s="227"/>
      <c r="J68" s="79">
        <f t="shared" si="7"/>
        <v>0</v>
      </c>
      <c r="K68" s="151"/>
      <c r="L68" s="236"/>
      <c r="M68" s="227"/>
      <c r="N68" s="26">
        <f t="shared" si="0"/>
        <v>0</v>
      </c>
      <c r="O68" s="18" t="str">
        <f t="shared" si="8"/>
        <v>yes</v>
      </c>
      <c r="P68" s="18" t="str">
        <f t="shared" si="9"/>
        <v>yes</v>
      </c>
    </row>
    <row r="69" spans="3:16" x14ac:dyDescent="0.2">
      <c r="C69" s="225"/>
      <c r="D69" s="229"/>
      <c r="E69" s="227"/>
      <c r="F69" s="237"/>
      <c r="G69" s="236"/>
      <c r="H69" s="227"/>
      <c r="I69" s="227"/>
      <c r="J69" s="79">
        <f t="shared" si="7"/>
        <v>0</v>
      </c>
      <c r="K69" s="151"/>
      <c r="L69" s="236"/>
      <c r="M69" s="227"/>
      <c r="N69" s="26">
        <f t="shared" si="0"/>
        <v>0</v>
      </c>
      <c r="O69" s="18" t="str">
        <f t="shared" si="8"/>
        <v>yes</v>
      </c>
      <c r="P69" s="18" t="str">
        <f t="shared" si="9"/>
        <v>yes</v>
      </c>
    </row>
    <row r="70" spans="3:16" x14ac:dyDescent="0.2">
      <c r="C70" s="225"/>
      <c r="D70" s="229"/>
      <c r="E70" s="227"/>
      <c r="F70" s="237"/>
      <c r="G70" s="236"/>
      <c r="H70" s="227"/>
      <c r="I70" s="227"/>
      <c r="J70" s="79">
        <f t="shared" si="7"/>
        <v>0</v>
      </c>
      <c r="K70" s="151"/>
      <c r="L70" s="236"/>
      <c r="M70" s="227"/>
      <c r="N70" s="26">
        <f t="shared" si="0"/>
        <v>0</v>
      </c>
      <c r="O70" s="18" t="str">
        <f t="shared" si="8"/>
        <v>yes</v>
      </c>
      <c r="P70" s="18" t="str">
        <f t="shared" si="9"/>
        <v>yes</v>
      </c>
    </row>
    <row r="71" spans="3:16" x14ac:dyDescent="0.2">
      <c r="C71" s="225"/>
      <c r="D71" s="229"/>
      <c r="E71" s="227"/>
      <c r="F71" s="237"/>
      <c r="G71" s="236"/>
      <c r="H71" s="227"/>
      <c r="I71" s="227"/>
      <c r="J71" s="79">
        <f t="shared" si="7"/>
        <v>0</v>
      </c>
      <c r="K71" s="151"/>
      <c r="L71" s="236"/>
      <c r="M71" s="227"/>
      <c r="N71" s="26">
        <f t="shared" si="0"/>
        <v>0</v>
      </c>
      <c r="O71" s="18" t="str">
        <f t="shared" si="8"/>
        <v>yes</v>
      </c>
      <c r="P71" s="18" t="str">
        <f t="shared" si="9"/>
        <v>yes</v>
      </c>
    </row>
    <row r="72" spans="3:16" x14ac:dyDescent="0.2">
      <c r="C72" s="225"/>
      <c r="D72" s="229"/>
      <c r="E72" s="227"/>
      <c r="F72" s="237"/>
      <c r="G72" s="236"/>
      <c r="H72" s="227"/>
      <c r="I72" s="227"/>
      <c r="J72" s="79">
        <f t="shared" si="7"/>
        <v>0</v>
      </c>
      <c r="K72" s="151"/>
      <c r="L72" s="236"/>
      <c r="M72" s="227"/>
      <c r="N72" s="26">
        <f t="shared" si="0"/>
        <v>0</v>
      </c>
      <c r="O72" s="18" t="str">
        <f t="shared" si="8"/>
        <v>yes</v>
      </c>
      <c r="P72" s="18" t="str">
        <f t="shared" si="9"/>
        <v>yes</v>
      </c>
    </row>
    <row r="73" spans="3:16" x14ac:dyDescent="0.2">
      <c r="C73" s="225"/>
      <c r="D73" s="229"/>
      <c r="E73" s="227"/>
      <c r="F73" s="237"/>
      <c r="G73" s="236"/>
      <c r="H73" s="227"/>
      <c r="I73" s="227"/>
      <c r="J73" s="79">
        <f t="shared" si="7"/>
        <v>0</v>
      </c>
      <c r="K73" s="151"/>
      <c r="L73" s="236"/>
      <c r="M73" s="227"/>
      <c r="N73" s="26">
        <f t="shared" si="0"/>
        <v>0</v>
      </c>
      <c r="O73" s="18" t="str">
        <f t="shared" si="8"/>
        <v>yes</v>
      </c>
      <c r="P73" s="18" t="str">
        <f t="shared" si="9"/>
        <v>yes</v>
      </c>
    </row>
    <row r="74" spans="3:16" x14ac:dyDescent="0.2">
      <c r="C74" s="225"/>
      <c r="D74" s="229"/>
      <c r="E74" s="227"/>
      <c r="F74" s="237"/>
      <c r="G74" s="236"/>
      <c r="H74" s="227"/>
      <c r="I74" s="227"/>
      <c r="J74" s="79">
        <f t="shared" si="7"/>
        <v>0</v>
      </c>
      <c r="K74" s="151"/>
      <c r="L74" s="236"/>
      <c r="M74" s="227"/>
      <c r="N74" s="26">
        <f t="shared" si="0"/>
        <v>0</v>
      </c>
      <c r="O74" s="18" t="str">
        <f t="shared" si="8"/>
        <v>yes</v>
      </c>
      <c r="P74" s="18" t="str">
        <f t="shared" si="9"/>
        <v>yes</v>
      </c>
    </row>
    <row r="75" spans="3:16" x14ac:dyDescent="0.2">
      <c r="C75" s="225"/>
      <c r="D75" s="229"/>
      <c r="E75" s="227"/>
      <c r="F75" s="237"/>
      <c r="G75" s="236"/>
      <c r="H75" s="227"/>
      <c r="I75" s="227"/>
      <c r="J75" s="79">
        <f t="shared" si="7"/>
        <v>0</v>
      </c>
      <c r="K75" s="151"/>
      <c r="L75" s="236"/>
      <c r="M75" s="227"/>
      <c r="N75" s="26">
        <f t="shared" si="0"/>
        <v>0</v>
      </c>
      <c r="O75" s="18" t="str">
        <f t="shared" si="8"/>
        <v>yes</v>
      </c>
      <c r="P75" s="18" t="str">
        <f t="shared" si="9"/>
        <v>yes</v>
      </c>
    </row>
    <row r="76" spans="3:16" x14ac:dyDescent="0.2">
      <c r="C76" s="225"/>
      <c r="D76" s="229"/>
      <c r="E76" s="227"/>
      <c r="F76" s="237"/>
      <c r="G76" s="236"/>
      <c r="H76" s="227"/>
      <c r="I76" s="227"/>
      <c r="J76" s="79">
        <f t="shared" si="7"/>
        <v>0</v>
      </c>
      <c r="K76" s="151"/>
      <c r="L76" s="236"/>
      <c r="M76" s="227"/>
      <c r="N76" s="26">
        <f t="shared" si="0"/>
        <v>0</v>
      </c>
      <c r="O76" s="18" t="str">
        <f t="shared" si="8"/>
        <v>yes</v>
      </c>
      <c r="P76" s="18" t="str">
        <f t="shared" si="9"/>
        <v>yes</v>
      </c>
    </row>
    <row r="77" spans="3:16" x14ac:dyDescent="0.2">
      <c r="C77" s="225"/>
      <c r="D77" s="229"/>
      <c r="E77" s="227"/>
      <c r="F77" s="237"/>
      <c r="G77" s="236"/>
      <c r="H77" s="227"/>
      <c r="I77" s="227"/>
      <c r="J77" s="79">
        <f t="shared" si="7"/>
        <v>0</v>
      </c>
      <c r="K77" s="151"/>
      <c r="L77" s="236"/>
      <c r="M77" s="227"/>
      <c r="N77" s="26">
        <f t="shared" si="0"/>
        <v>0</v>
      </c>
      <c r="O77" s="18" t="str">
        <f t="shared" si="8"/>
        <v>yes</v>
      </c>
      <c r="P77" s="18" t="str">
        <f t="shared" si="9"/>
        <v>yes</v>
      </c>
    </row>
    <row r="78" spans="3:16" x14ac:dyDescent="0.2">
      <c r="C78" s="225"/>
      <c r="D78" s="229"/>
      <c r="E78" s="227"/>
      <c r="F78" s="237"/>
      <c r="G78" s="236"/>
      <c r="H78" s="227"/>
      <c r="I78" s="227"/>
      <c r="J78" s="79">
        <f t="shared" si="7"/>
        <v>0</v>
      </c>
      <c r="K78" s="151"/>
      <c r="L78" s="236"/>
      <c r="M78" s="227"/>
      <c r="N78" s="26">
        <f t="shared" si="0"/>
        <v>0</v>
      </c>
      <c r="O78" s="18" t="str">
        <f t="shared" si="8"/>
        <v>yes</v>
      </c>
      <c r="P78" s="18" t="str">
        <f t="shared" si="9"/>
        <v>yes</v>
      </c>
    </row>
    <row r="79" spans="3:16" x14ac:dyDescent="0.2">
      <c r="C79" s="225"/>
      <c r="D79" s="229"/>
      <c r="E79" s="227"/>
      <c r="F79" s="237"/>
      <c r="G79" s="236"/>
      <c r="H79" s="227"/>
      <c r="I79" s="227"/>
      <c r="J79" s="79">
        <f t="shared" si="7"/>
        <v>0</v>
      </c>
      <c r="K79" s="151"/>
      <c r="L79" s="236"/>
      <c r="M79" s="227"/>
      <c r="N79" s="26">
        <f t="shared" si="0"/>
        <v>0</v>
      </c>
      <c r="O79" s="18" t="str">
        <f t="shared" ref="O79:O82" si="10">IF(E79=(J79+K79+N79+ABS(F79)),"yes","no")</f>
        <v>yes</v>
      </c>
      <c r="P79" s="18" t="str">
        <f t="shared" si="9"/>
        <v>yes</v>
      </c>
    </row>
    <row r="80" spans="3:16" x14ac:dyDescent="0.2">
      <c r="C80" s="225"/>
      <c r="D80" s="229"/>
      <c r="E80" s="227"/>
      <c r="F80" s="237"/>
      <c r="G80" s="236"/>
      <c r="H80" s="227"/>
      <c r="I80" s="227"/>
      <c r="J80" s="79">
        <f t="shared" si="7"/>
        <v>0</v>
      </c>
      <c r="K80" s="151"/>
      <c r="L80" s="236"/>
      <c r="M80" s="227"/>
      <c r="N80" s="26">
        <f t="shared" si="0"/>
        <v>0</v>
      </c>
      <c r="O80" s="18" t="str">
        <f t="shared" si="10"/>
        <v>yes</v>
      </c>
      <c r="P80" s="18" t="str">
        <f t="shared" si="9"/>
        <v>yes</v>
      </c>
    </row>
    <row r="81" spans="2:16" x14ac:dyDescent="0.2">
      <c r="C81" s="225"/>
      <c r="D81" s="229"/>
      <c r="E81" s="227"/>
      <c r="F81" s="237"/>
      <c r="G81" s="236"/>
      <c r="H81" s="227"/>
      <c r="I81" s="227"/>
      <c r="J81" s="79">
        <f t="shared" si="7"/>
        <v>0</v>
      </c>
      <c r="K81" s="151"/>
      <c r="L81" s="236"/>
      <c r="M81" s="227"/>
      <c r="N81" s="26">
        <f t="shared" si="0"/>
        <v>0</v>
      </c>
      <c r="O81" s="18" t="str">
        <f t="shared" si="10"/>
        <v>yes</v>
      </c>
      <c r="P81" s="18" t="str">
        <f t="shared" si="9"/>
        <v>yes</v>
      </c>
    </row>
    <row r="82" spans="2:16" ht="16.5" thickBot="1" x14ac:dyDescent="0.3">
      <c r="C82" s="305" t="s">
        <v>115</v>
      </c>
      <c r="D82" s="306"/>
      <c r="E82" s="90">
        <f>SUM(E30:E81)</f>
        <v>0</v>
      </c>
      <c r="F82" s="91">
        <f t="shared" ref="F82:N82" si="11">SUM(F30:F81)</f>
        <v>0</v>
      </c>
      <c r="G82" s="78">
        <f t="shared" si="11"/>
        <v>0</v>
      </c>
      <c r="H82" s="17">
        <f t="shared" si="11"/>
        <v>0</v>
      </c>
      <c r="I82" s="17">
        <f t="shared" si="11"/>
        <v>0</v>
      </c>
      <c r="J82" s="79">
        <f t="shared" si="11"/>
        <v>0</v>
      </c>
      <c r="K82" s="151">
        <f t="shared" si="11"/>
        <v>0</v>
      </c>
      <c r="L82" s="78">
        <f t="shared" si="11"/>
        <v>0</v>
      </c>
      <c r="M82" s="17">
        <f t="shared" si="11"/>
        <v>0</v>
      </c>
      <c r="N82" s="32">
        <f t="shared" si="11"/>
        <v>0</v>
      </c>
      <c r="O82" s="18" t="str">
        <f t="shared" si="10"/>
        <v>yes</v>
      </c>
      <c r="P82" s="18" t="str">
        <f t="shared" si="9"/>
        <v>yes</v>
      </c>
    </row>
    <row r="83" spans="2:16" s="4" customFormat="1" ht="16.5" thickBot="1" x14ac:dyDescent="0.3">
      <c r="C83" s="318" t="s">
        <v>9</v>
      </c>
      <c r="D83" s="319"/>
      <c r="E83" s="92">
        <f>E82+E29</f>
        <v>0</v>
      </c>
      <c r="F83" s="93">
        <f t="shared" ref="F83:M83" si="12">F82+F29</f>
        <v>0</v>
      </c>
      <c r="G83" s="145">
        <f t="shared" si="12"/>
        <v>0</v>
      </c>
      <c r="H83" s="146">
        <f t="shared" si="12"/>
        <v>0</v>
      </c>
      <c r="I83" s="146">
        <f t="shared" si="12"/>
        <v>0</v>
      </c>
      <c r="J83" s="149">
        <f t="shared" si="12"/>
        <v>0</v>
      </c>
      <c r="K83" s="154">
        <f t="shared" si="12"/>
        <v>0</v>
      </c>
      <c r="L83" s="157">
        <f t="shared" si="12"/>
        <v>0</v>
      </c>
      <c r="M83" s="158">
        <f t="shared" si="12"/>
        <v>0</v>
      </c>
      <c r="N83" s="159">
        <f>$N$82+$N$29</f>
        <v>0</v>
      </c>
    </row>
    <row r="85" spans="2:16" ht="15" customHeight="1" x14ac:dyDescent="0.25">
      <c r="B85" s="47" t="s">
        <v>29</v>
      </c>
      <c r="C85" s="271" t="s">
        <v>142</v>
      </c>
      <c r="D85" s="271"/>
      <c r="E85" s="37" t="str">
        <f>IF(AND($O$29=0,$P$29=0),"PROCEED","STOP!")</f>
        <v>PROCEED</v>
      </c>
    </row>
    <row r="86" spans="2:16" ht="15" customHeight="1" x14ac:dyDescent="0.2">
      <c r="C86" s="271"/>
      <c r="D86" s="271"/>
      <c r="G86" s="2"/>
      <c r="H86" s="2"/>
      <c r="I86" s="2"/>
      <c r="J86" s="2"/>
      <c r="K86" s="2"/>
      <c r="L86" s="2"/>
    </row>
    <row r="87" spans="2:16" ht="15" customHeight="1" x14ac:dyDescent="0.2">
      <c r="C87" s="271"/>
      <c r="D87" s="271"/>
    </row>
    <row r="88" spans="2:16" ht="15" customHeight="1" x14ac:dyDescent="0.2">
      <c r="C88" s="271"/>
      <c r="D88" s="271"/>
    </row>
    <row r="89" spans="2:16" ht="15" customHeight="1" x14ac:dyDescent="0.2">
      <c r="C89" s="271"/>
      <c r="D89" s="271"/>
    </row>
    <row r="90" spans="2:16" ht="15" customHeight="1" x14ac:dyDescent="0.2">
      <c r="C90" s="28"/>
      <c r="D90" s="28"/>
    </row>
    <row r="91" spans="2:16" ht="15" customHeight="1" x14ac:dyDescent="0.2">
      <c r="C91" s="28"/>
      <c r="D91" s="28"/>
    </row>
    <row r="92" spans="2:16" ht="15" customHeight="1" x14ac:dyDescent="0.2">
      <c r="C92" s="28"/>
      <c r="D92" s="28"/>
    </row>
    <row r="93" spans="2:16" ht="15" customHeight="1" x14ac:dyDescent="0.2">
      <c r="C93" s="28"/>
      <c r="D93" s="28"/>
    </row>
    <row r="94" spans="2:16" ht="15" customHeight="1" x14ac:dyDescent="0.2">
      <c r="C94" s="28"/>
      <c r="D94" s="28"/>
    </row>
    <row r="95" spans="2:16" ht="15" customHeight="1" x14ac:dyDescent="0.2">
      <c r="C95" s="28"/>
      <c r="D95" s="28"/>
    </row>
    <row r="96" spans="2:16" ht="15" customHeight="1" x14ac:dyDescent="0.2">
      <c r="C96" s="28"/>
      <c r="D96" s="28"/>
    </row>
    <row r="97" spans="3:4" ht="15" customHeight="1" x14ac:dyDescent="0.2">
      <c r="C97" s="28"/>
      <c r="D97" s="28"/>
    </row>
  </sheetData>
  <mergeCells count="16">
    <mergeCell ref="B2:N2"/>
    <mergeCell ref="B4:N5"/>
    <mergeCell ref="C85:D89"/>
    <mergeCell ref="L11:N11"/>
    <mergeCell ref="C83:D83"/>
    <mergeCell ref="R34:V34"/>
    <mergeCell ref="C82:D82"/>
    <mergeCell ref="C29:D29"/>
    <mergeCell ref="C28:D28"/>
    <mergeCell ref="C7:F11"/>
    <mergeCell ref="R36:V36"/>
    <mergeCell ref="R35:V35"/>
    <mergeCell ref="R38:V38"/>
    <mergeCell ref="G11:J11"/>
    <mergeCell ref="R37:V37"/>
    <mergeCell ref="R33:W33"/>
  </mergeCells>
  <conditionalFormatting sqref="E85">
    <cfRule type="containsText" dxfId="32" priority="1" operator="containsText" text="PROCEED">
      <formula>NOT(ISERROR(SEARCH("PROCEED",E85)))</formula>
    </cfRule>
    <cfRule type="containsText" dxfId="31" priority="2" operator="containsText" text="Stop">
      <formula>NOT(ISERROR(SEARCH("Stop",E85)))</formula>
    </cfRule>
  </conditionalFormatting>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Set Up'!#REF!</xm:f>
          </x14:formula1>
          <xm:sqref>M84:M90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45"/>
  <sheetViews>
    <sheetView showGridLines="0" zoomScale="80" zoomScaleNormal="80" workbookViewId="0">
      <selection activeCell="B1" sqref="B1"/>
    </sheetView>
  </sheetViews>
  <sheetFormatPr defaultRowHeight="15.75" x14ac:dyDescent="0.25"/>
  <cols>
    <col min="1" max="1" width="2.7109375" style="2" customWidth="1"/>
    <col min="2" max="3" width="9.140625" style="2"/>
    <col min="4" max="4" width="23.140625" style="2" customWidth="1"/>
    <col min="5" max="5" width="15.7109375" style="4" customWidth="1"/>
    <col min="6" max="6" width="2.85546875" style="2" customWidth="1"/>
    <col min="7" max="7" width="21" style="2" bestFit="1" customWidth="1"/>
    <col min="8" max="8" width="19.140625" style="4" customWidth="1"/>
    <col min="9" max="9" width="2.85546875" style="2" customWidth="1"/>
    <col min="10" max="10" width="21.85546875" style="2" bestFit="1" customWidth="1"/>
    <col min="11" max="11" width="20.7109375" style="4" customWidth="1"/>
    <col min="12" max="12" width="2.85546875" style="2" customWidth="1"/>
    <col min="13" max="13" width="13" style="2" customWidth="1"/>
    <col min="14" max="14" width="12.140625" style="2" customWidth="1"/>
    <col min="15" max="19" width="9.140625" style="2"/>
    <col min="20" max="24" width="0" style="2" hidden="1" customWidth="1"/>
    <col min="25" max="25" width="14.28515625" style="2" hidden="1" customWidth="1"/>
    <col min="26" max="26" width="0" style="2" hidden="1" customWidth="1"/>
    <col min="27" max="16384" width="9.140625" style="2"/>
  </cols>
  <sheetData>
    <row r="2" spans="2:19" x14ac:dyDescent="0.2">
      <c r="B2" s="320" t="s">
        <v>130</v>
      </c>
      <c r="C2" s="320"/>
      <c r="D2" s="320"/>
      <c r="E2" s="320"/>
      <c r="F2" s="320"/>
      <c r="G2" s="320"/>
      <c r="H2" s="320"/>
      <c r="I2" s="320"/>
      <c r="J2" s="320"/>
      <c r="K2" s="320"/>
      <c r="L2" s="16"/>
    </row>
    <row r="3" spans="2:19" s="1" customFormat="1" x14ac:dyDescent="0.2">
      <c r="B3" s="192"/>
      <c r="C3" s="192"/>
      <c r="D3" s="192"/>
      <c r="E3" s="192"/>
      <c r="F3" s="192"/>
      <c r="G3" s="192"/>
      <c r="H3" s="192"/>
      <c r="I3" s="192"/>
      <c r="J3" s="192"/>
      <c r="K3" s="192"/>
      <c r="L3" s="16"/>
    </row>
    <row r="4" spans="2:19" ht="15.75" customHeight="1" x14ac:dyDescent="0.2">
      <c r="B4" s="326" t="s">
        <v>219</v>
      </c>
      <c r="C4" s="326"/>
      <c r="D4" s="326"/>
      <c r="E4" s="326"/>
      <c r="F4" s="326"/>
      <c r="G4" s="326"/>
      <c r="H4" s="326"/>
      <c r="I4" s="326"/>
      <c r="J4" s="326"/>
      <c r="K4" s="326"/>
      <c r="L4" s="16"/>
    </row>
    <row r="5" spans="2:19" x14ac:dyDescent="0.2">
      <c r="B5" s="326"/>
      <c r="C5" s="326"/>
      <c r="D5" s="326"/>
      <c r="E5" s="326"/>
      <c r="F5" s="326"/>
      <c r="G5" s="326"/>
      <c r="H5" s="326"/>
      <c r="I5" s="326"/>
      <c r="J5" s="326"/>
      <c r="K5" s="326"/>
      <c r="L5" s="16"/>
    </row>
    <row r="6" spans="2:19" x14ac:dyDescent="0.2">
      <c r="B6" s="326"/>
      <c r="C6" s="326"/>
      <c r="D6" s="326"/>
      <c r="E6" s="326"/>
      <c r="F6" s="326"/>
      <c r="G6" s="326"/>
      <c r="H6" s="326"/>
      <c r="I6" s="326"/>
      <c r="J6" s="326"/>
      <c r="K6" s="326"/>
      <c r="L6" s="16"/>
    </row>
    <row r="7" spans="2:19" x14ac:dyDescent="0.2">
      <c r="B7" s="326"/>
      <c r="C7" s="326"/>
      <c r="D7" s="326"/>
      <c r="E7" s="326"/>
      <c r="F7" s="326"/>
      <c r="G7" s="326"/>
      <c r="H7" s="326"/>
      <c r="I7" s="326"/>
      <c r="J7" s="326"/>
      <c r="K7" s="326"/>
      <c r="L7" s="16"/>
    </row>
    <row r="8" spans="2:19" x14ac:dyDescent="0.2">
      <c r="B8" s="326"/>
      <c r="C8" s="326"/>
      <c r="D8" s="326"/>
      <c r="E8" s="326"/>
      <c r="F8" s="326"/>
      <c r="G8" s="326"/>
      <c r="H8" s="326"/>
      <c r="I8" s="326"/>
      <c r="J8" s="326"/>
      <c r="K8" s="326"/>
      <c r="L8" s="16"/>
    </row>
    <row r="9" spans="2:19" x14ac:dyDescent="0.2">
      <c r="B9" s="326"/>
      <c r="C9" s="326"/>
      <c r="D9" s="326"/>
      <c r="E9" s="326"/>
      <c r="F9" s="326"/>
      <c r="G9" s="326"/>
      <c r="H9" s="326"/>
      <c r="I9" s="326"/>
      <c r="J9" s="326"/>
      <c r="K9" s="326"/>
      <c r="L9" s="16"/>
    </row>
    <row r="10" spans="2:19" s="1" customFormat="1" x14ac:dyDescent="0.2">
      <c r="B10" s="193"/>
      <c r="C10" s="193"/>
      <c r="D10" s="193"/>
      <c r="E10" s="193"/>
      <c r="F10" s="193"/>
      <c r="G10" s="193"/>
      <c r="H10" s="193"/>
      <c r="I10" s="193"/>
      <c r="J10" s="193"/>
      <c r="K10" s="193"/>
      <c r="L10" s="16"/>
    </row>
    <row r="11" spans="2:19" s="44" customFormat="1" ht="15" x14ac:dyDescent="0.25">
      <c r="B11" s="195" t="s">
        <v>28</v>
      </c>
      <c r="C11" s="195" t="s">
        <v>124</v>
      </c>
      <c r="D11" s="195"/>
      <c r="E11" s="185"/>
      <c r="F11" s="185"/>
      <c r="G11" s="161"/>
      <c r="H11" s="218"/>
      <c r="I11" s="161"/>
      <c r="J11" s="161"/>
      <c r="K11" s="218"/>
      <c r="L11" s="161"/>
      <c r="M11" s="161"/>
      <c r="N11" s="161"/>
      <c r="O11" s="161"/>
      <c r="P11" s="161"/>
      <c r="Q11" s="161"/>
      <c r="R11" s="161"/>
      <c r="S11" s="161"/>
    </row>
    <row r="12" spans="2:19" ht="15" x14ac:dyDescent="0.2">
      <c r="B12" s="184"/>
      <c r="C12" s="182"/>
      <c r="D12" s="185"/>
      <c r="E12" s="185"/>
      <c r="F12" s="185"/>
      <c r="G12" s="182"/>
      <c r="H12" s="197"/>
      <c r="I12" s="182"/>
      <c r="J12" s="182"/>
      <c r="K12" s="197"/>
      <c r="L12" s="182"/>
      <c r="M12" s="182"/>
      <c r="N12" s="182"/>
      <c r="O12" s="182"/>
      <c r="P12" s="182"/>
      <c r="Q12" s="182"/>
      <c r="R12" s="182"/>
      <c r="S12" s="182"/>
    </row>
    <row r="13" spans="2:19" s="44" customFormat="1" ht="15" x14ac:dyDescent="0.25">
      <c r="B13" s="161"/>
      <c r="C13" s="161"/>
      <c r="D13" s="321" t="s">
        <v>101</v>
      </c>
      <c r="E13" s="321"/>
      <c r="F13" s="181"/>
      <c r="G13" s="322" t="s">
        <v>61</v>
      </c>
      <c r="H13" s="323"/>
      <c r="I13" s="194"/>
      <c r="J13" s="321" t="s">
        <v>62</v>
      </c>
      <c r="K13" s="324"/>
      <c r="L13" s="161"/>
      <c r="M13" s="161"/>
      <c r="N13" s="161"/>
      <c r="O13" s="161"/>
      <c r="P13" s="161"/>
      <c r="Q13" s="161"/>
      <c r="R13" s="161"/>
      <c r="S13" s="161"/>
    </row>
    <row r="14" spans="2:19" ht="15" customHeight="1" x14ac:dyDescent="0.2">
      <c r="B14" s="182"/>
      <c r="C14" s="182"/>
      <c r="D14" s="187" t="str">
        <f>IF('1. Set Up'!$D$19="Single Rate: Indirect", "Indirect Cost Pool","")</f>
        <v>Indirect Cost Pool</v>
      </c>
      <c r="E14" s="187">
        <f>IF('1. Set Up'!$D$19="Single Rate: Indirect",'5. General Ledger'!$N$83+'5. General Ledger'!$E$28,"")</f>
        <v>0</v>
      </c>
      <c r="F14" s="183"/>
      <c r="G14" s="187" t="str">
        <f>IF('1. Set Up'!$D$19="Two-Rate: Fringe and Indirect", "Fringe Cost Pool","")</f>
        <v/>
      </c>
      <c r="H14" s="187" t="str">
        <f>IF('1. Set Up'!$D$19="Two-Rate: Fringe and Indirect",'5. General Ledger'!$E$28,"")</f>
        <v/>
      </c>
      <c r="I14" s="183"/>
      <c r="J14" s="187" t="str">
        <f>IF('1. Set Up'!$D$19="Three-Rate: Fringe, G&amp;A and Overhead", "Fringe Cost Pool","")</f>
        <v/>
      </c>
      <c r="K14" s="187" t="str">
        <f>IF('1. Set Up'!$D$19="Three-Rate: Fringe, G&amp;A and Overhead",'5. General Ledger'!$E$28,"")</f>
        <v/>
      </c>
      <c r="L14" s="182"/>
      <c r="M14" s="182"/>
      <c r="N14" s="182"/>
      <c r="O14" s="182"/>
      <c r="P14" s="182"/>
      <c r="Q14" s="182"/>
      <c r="R14" s="182"/>
      <c r="S14" s="182"/>
    </row>
    <row r="15" spans="2:19" ht="15" customHeight="1" x14ac:dyDescent="0.2">
      <c r="B15" s="182"/>
      <c r="C15" s="182"/>
      <c r="D15" s="187" t="str">
        <f>IF('1. Set Up'!$D$19="Single Rate: Indirect", "Direct Cost Base","")</f>
        <v>Direct Cost Base</v>
      </c>
      <c r="E15" s="187" t="str">
        <f>IF(AND('1. Set Up'!$D$19="Single Rate: Indirect",'1. Set Up'!$E$25="Direct Salaries and Wages"),'5. General Ledger'!$W$35,IF(AND('1. Set Up'!$D$19="Single Rate: Indirect",'1. Set Up'!$E$25="Direct Salaries and Wages and Fringe"),'5. General Ledger'!$W$36,IF(AND('1. Set Up'!$D$19="Single Rate: Indirect",'1. Set Up'!$E$25="All Direct Costs/MTDC"),'5. General Ledger'!$W$37,IF(AND('1. Set Up'!$D$19="Single Rate: Indirect",'1. Set Up'!$E$25="All Direct Costs and Overhead"),'5. General Ledger'!$W$38,IF(AND('1. Set Up'!$D$19="Single Rate: Indirect",'1. Set Up'!$E$25="Direct and Indirect Salaries and Wages (Fringe Rate Only)"),'5. General Ledger'!$W$34,"")))))</f>
        <v/>
      </c>
      <c r="F15" s="183"/>
      <c r="G15" s="187" t="str">
        <f>IF('1. Set Up'!$D$19="Two-Rate: Fringe and Indirect", "Fringe Cost Base","")</f>
        <v/>
      </c>
      <c r="H15" s="187" t="str">
        <f>IF(AND('1. Set Up'!$D$19="Two-Rate: Fringe and Indirect",'1. Set Up'!$E$25="Direct and Indirect Salaries and Wages (Fringe Rate Only)"),'5. General Ledger'!$W$34,IF(AND('1. Set Up'!$D$19="Two-Rate: Fringe and Indirect",'1. Set Up'!$E$25="Direct Salaries and Wages"),'5. General Ledger'!$W$35,IF(AND('1. Set Up'!$D$19="Two-Rate: Fringe and Indirect",'1. Set Up'!$E$25="Direct Salaries and Wages and Fringe"),'5. General Ledger'!$W$36,IF(AND('1. Set Up'!$D$19="Two-Rate: Fringe and Indirect",'1. Set Up'!$E$25="All Direct Costs/MTDC"),'5. General Ledger'!$W$37,IF(AND('1. Set Up'!$D$19="Two-Rate: Fringe and Indirect",'1. Set Up'!$E$25="All Direct Costs and Overhead"),'5. General Ledger'!$W$38,"")))))</f>
        <v/>
      </c>
      <c r="I15" s="183"/>
      <c r="J15" s="187" t="str">
        <f>IF('1. Set Up'!$D$19="Three-Rate: Fringe, G&amp;A and Overhead", "Fringe Base","")</f>
        <v/>
      </c>
      <c r="K15" s="187" t="str">
        <f>IF(AND('1. Set Up'!$D$19="Three-Rate: Fringe, G&amp;A and Overhead",'1. Set Up'!$E$25="Direct and Indirect Salaries and Wages (Fringe Rate Only)"),'5. General Ledger'!$W$34,IF(AND('1. Set Up'!$D$19="Three-Rate: Fringe, G&amp;A and Overhead",'1. Set Up'!$E$25="Direct Salaries and Wages"),'5. General Ledger'!$W$35,IF(AND('1. Set Up'!$D$19="Three-Rate: Fringe, G&amp;A and Overhead",'1. Set Up'!$E$25="Direct Salaries and Wages and Fringe"),'5. General Ledger'!$W$36,IF(AND('1. Set Up'!$D$19="Three-Rate: Fringe, G&amp;A and Overhead",'1. Set Up'!$E$25="All Direct Costs/MTDC"),'5. General Ledger'!$W$37,IF(AND('1. Set Up'!$D$19="Three-Rate: Fringe, G&amp;A and Overhead",'1. Set Up'!$E$25="All Direct Costs and Overhead"),'5. General Ledger'!$W$38,"")))))</f>
        <v/>
      </c>
      <c r="L15" s="182"/>
      <c r="M15" s="182"/>
      <c r="N15" s="182"/>
      <c r="O15" s="182"/>
      <c r="P15" s="182"/>
      <c r="Q15" s="182"/>
      <c r="R15" s="182"/>
      <c r="S15" s="182"/>
    </row>
    <row r="16" spans="2:19" ht="15" x14ac:dyDescent="0.2">
      <c r="B16" s="182"/>
      <c r="C16" s="182"/>
      <c r="D16" s="187" t="str">
        <f>IF('1. Set Up'!$D$19="Single Rate: Indirect", "Indirect Cost Rate","")</f>
        <v>Indirect Cost Rate</v>
      </c>
      <c r="E16" s="187" t="str">
        <f>IFERROR($E$14/$E$15,"")</f>
        <v/>
      </c>
      <c r="F16" s="183"/>
      <c r="G16" s="187" t="str">
        <f>IF('1. Set Up'!$D$19="Two-Rate: Fringe and Indirect", "Fringe Rate","")</f>
        <v/>
      </c>
      <c r="H16" s="187" t="str">
        <f>IFERROR($H$14/$H$15,"")</f>
        <v/>
      </c>
      <c r="I16" s="183"/>
      <c r="J16" s="187" t="str">
        <f>IF('1. Set Up'!$D$19="Three-Rate: Fringe, G&amp;A and Overhead", "Fringe Rate","")</f>
        <v/>
      </c>
      <c r="K16" s="187" t="str">
        <f>IFERROR($K$14/$K$15,"")</f>
        <v/>
      </c>
      <c r="L16" s="182"/>
      <c r="M16" s="182"/>
      <c r="N16" s="186"/>
      <c r="O16" s="182" t="s">
        <v>114</v>
      </c>
      <c r="P16" s="182"/>
      <c r="Q16" s="182"/>
      <c r="R16" s="182"/>
      <c r="S16" s="182"/>
    </row>
    <row r="17" spans="2:25" ht="15" x14ac:dyDescent="0.2">
      <c r="B17" s="182"/>
      <c r="C17" s="182"/>
      <c r="D17" s="196"/>
      <c r="E17" s="196"/>
      <c r="F17" s="183"/>
      <c r="G17" s="196"/>
      <c r="H17" s="196"/>
      <c r="I17" s="183"/>
      <c r="J17" s="197"/>
      <c r="K17" s="197"/>
      <c r="L17" s="182"/>
      <c r="M17" s="182"/>
      <c r="N17" s="187"/>
      <c r="O17" s="182" t="s">
        <v>73</v>
      </c>
      <c r="P17" s="182"/>
      <c r="Q17" s="182"/>
      <c r="R17" s="182"/>
      <c r="S17" s="182"/>
      <c r="T17" s="2" t="s">
        <v>57</v>
      </c>
    </row>
    <row r="18" spans="2:25" ht="15" x14ac:dyDescent="0.2">
      <c r="B18" s="182"/>
      <c r="C18" s="182"/>
      <c r="D18" s="196"/>
      <c r="E18" s="196"/>
      <c r="F18" s="183"/>
      <c r="G18" s="196" t="str">
        <f>IF('1. Set Up'!$D$19="Two-Rate: Fringe and Indirect", "Indirect Cost Pool","")</f>
        <v/>
      </c>
      <c r="H18" s="219" t="str">
        <f>IF('1. Set Up'!$D$19="Two-Rate: Fringe and Indirect",'5. General Ledger'!$N$83,"")</f>
        <v/>
      </c>
      <c r="I18" s="183"/>
      <c r="J18" s="196" t="str">
        <f>IF('1. Set Up'!$D$19="Three-Rate: Fringe, G&amp;A and Overhead", "G&amp;A Cost Pool","")</f>
        <v/>
      </c>
      <c r="K18" s="219" t="str">
        <f>IF('1. Set Up'!$D$19="Three-Rate: Fringe, G&amp;A and Overhead",'5. General Ledger'!$L$83,"")</f>
        <v/>
      </c>
      <c r="L18" s="182"/>
      <c r="M18" s="182"/>
      <c r="N18" s="182"/>
      <c r="O18" s="182"/>
      <c r="P18" s="182"/>
      <c r="Q18" s="182"/>
      <c r="R18" s="182"/>
      <c r="S18" s="182"/>
      <c r="T18" s="2" t="s">
        <v>56</v>
      </c>
      <c r="Y18" s="116">
        <f>'5. General Ledger'!W34</f>
        <v>0</v>
      </c>
    </row>
    <row r="19" spans="2:25" ht="15" x14ac:dyDescent="0.2">
      <c r="B19" s="182"/>
      <c r="C19" s="182"/>
      <c r="D19" s="196"/>
      <c r="E19" s="196"/>
      <c r="F19" s="183"/>
      <c r="G19" s="196" t="str">
        <f>IF('1. Set Up'!$D$19="Two-Rate: Fringe and Indirect", "Direct Cost Base","")</f>
        <v/>
      </c>
      <c r="H19" s="220" t="str">
        <f>IF(AND('1. Set Up'!$D$19="Two-Rate: Fringe and Indirect",'1. Set Up'!$E$26="Direct and Indirect Salaries and Wages (Fringe Rate Only)"),'5. General Ledger'!$W$34,IF(AND('1. Set Up'!$D$19="Two-Rate: Fringe and Indirect",'1. Set Up'!$E$26="Direct Salaries and Wages"),'5. General Ledger'!$W$35,IF(AND('1. Set Up'!$D$19="Two-Rate: Fringe and Indirect",'1. Set Up'!$E$26="Direct Salaries and Wages and Fringe"),'5. General Ledger'!$W$36,IF(AND('1. Set Up'!$D$19="Two-Rate: Fringe and Indirect",'1. Set Up'!$E$26="All Direct Costs/MTDC"),'5. General Ledger'!$W$37,IF(AND('1. Set Up'!$D$19="Two-Rate: Fringe and Indirect",'1. Set Up'!$E$26="All Direct Costs and Overhead"),'5. General Ledger'!$W$38,"")))))</f>
        <v/>
      </c>
      <c r="I19" s="183"/>
      <c r="J19" s="196" t="str">
        <f>IF('1. Set Up'!$D$19="Three-Rate: Fringe, G&amp;A and Overhead", "G&amp;A Base","")</f>
        <v/>
      </c>
      <c r="K19" s="220" t="str">
        <f>IF(AND('1. Set Up'!$D$19="Three-Rate: Fringe, G&amp;A and Overhead",'1. Set Up'!$E$26="Direct and Indirect Salaries and Wages (Fringe Rate Only)"),'5. General Ledger'!$W$34,IF(AND('1. Set Up'!$D$19="Three-Rate: Fringe, G&amp;A and Overhead",'1. Set Up'!$E$26="Direct Salaries and Wages"),'5. General Ledger'!$W$35,IF(AND('1. Set Up'!$D$19="Three-Rate: Fringe, G&amp;A and Overhead",'1. Set Up'!$E$26="Direct Salaries and Wages and Fringe"),'5. General Ledger'!$W$36,IF(AND('1. Set Up'!$D$19="Three-Rate: Fringe, G&amp;A and Overhead",'1. Set Up'!$E$26="All Direct Costs/MTDC"),'5. General Ledger'!$W$37,IF(AND('1. Set Up'!$D$19="Three-Rate: Fringe, G&amp;A and Overhead",'1. Set Up'!$E$26="All Direct Costs and Overhead"),'5. General Ledger'!$W$38,"")))))</f>
        <v/>
      </c>
      <c r="L19" s="182"/>
      <c r="M19" s="182"/>
      <c r="N19" s="188"/>
      <c r="O19" s="188"/>
      <c r="P19" s="188"/>
      <c r="Q19" s="188"/>
      <c r="R19" s="182"/>
      <c r="S19" s="182"/>
      <c r="T19" s="2" t="s">
        <v>50</v>
      </c>
      <c r="Y19" s="116">
        <f>'5. General Ledger'!W35</f>
        <v>0</v>
      </c>
    </row>
    <row r="20" spans="2:25" ht="15" x14ac:dyDescent="0.2">
      <c r="B20" s="182"/>
      <c r="C20" s="182"/>
      <c r="D20" s="196"/>
      <c r="E20" s="196"/>
      <c r="F20" s="183"/>
      <c r="G20" s="196" t="str">
        <f>IF('1. Set Up'!$D$19="Two-Rate: Fringe and Indirect", "Indirect Cost Rate","")</f>
        <v/>
      </c>
      <c r="H20" s="221" t="str">
        <f>IFERROR($H$18/$H$19,"")</f>
        <v/>
      </c>
      <c r="I20" s="183"/>
      <c r="J20" s="196" t="str">
        <f>IF('1. Set Up'!$D$19="Three-Rate: Fringe, G&amp;A and Overhead", "G&amp;A Rate","")</f>
        <v/>
      </c>
      <c r="K20" s="221" t="str">
        <f>IFERROR($K$18/$K$19,"")</f>
        <v/>
      </c>
      <c r="L20" s="182"/>
      <c r="M20" s="182"/>
      <c r="N20" s="189"/>
      <c r="O20" s="189"/>
      <c r="P20" s="189"/>
      <c r="Q20" s="189"/>
      <c r="R20" s="182"/>
      <c r="S20" s="182"/>
      <c r="T20" s="2" t="s">
        <v>55</v>
      </c>
      <c r="Y20" s="116">
        <f>'5. General Ledger'!W36</f>
        <v>0</v>
      </c>
    </row>
    <row r="21" spans="2:25" ht="15" x14ac:dyDescent="0.2">
      <c r="B21" s="182"/>
      <c r="C21" s="182"/>
      <c r="D21" s="183"/>
      <c r="E21" s="196"/>
      <c r="F21" s="183"/>
      <c r="G21" s="196"/>
      <c r="H21" s="196"/>
      <c r="I21" s="183"/>
      <c r="J21" s="197"/>
      <c r="K21" s="197"/>
      <c r="L21" s="182"/>
      <c r="M21" s="190"/>
      <c r="N21" s="190"/>
      <c r="O21" s="182"/>
      <c r="P21" s="188"/>
      <c r="Q21" s="188"/>
      <c r="R21" s="182"/>
      <c r="S21" s="182"/>
      <c r="T21" s="2" t="s">
        <v>51</v>
      </c>
      <c r="Y21" s="116">
        <f>'5. General Ledger'!W37</f>
        <v>0</v>
      </c>
    </row>
    <row r="22" spans="2:25" ht="15" x14ac:dyDescent="0.2">
      <c r="B22" s="182"/>
      <c r="C22" s="182"/>
      <c r="D22" s="183"/>
      <c r="E22" s="196"/>
      <c r="F22" s="183"/>
      <c r="G22" s="196"/>
      <c r="H22" s="196"/>
      <c r="I22" s="183"/>
      <c r="J22" s="196" t="str">
        <f>IF('1. Set Up'!$D$19="Three-Rate: Fringe, G&amp;A and Overhead", "Overhead Cost Pool","")</f>
        <v/>
      </c>
      <c r="K22" s="219" t="str">
        <f>IF('1. Set Up'!$D$19="Three-Rate: Fringe, G&amp;A and Overhead",'5. General Ledger'!$M$83,"")</f>
        <v/>
      </c>
      <c r="L22" s="182"/>
      <c r="M22" s="190"/>
      <c r="N22" s="190"/>
      <c r="O22" s="182"/>
      <c r="P22" s="188"/>
      <c r="Q22" s="188"/>
      <c r="R22" s="182"/>
      <c r="S22" s="182"/>
      <c r="T22" s="2" t="s">
        <v>63</v>
      </c>
      <c r="Y22" s="116">
        <f>'5. General Ledger'!W38</f>
        <v>0</v>
      </c>
    </row>
    <row r="23" spans="2:25" ht="15" x14ac:dyDescent="0.2">
      <c r="B23" s="182"/>
      <c r="C23" s="182"/>
      <c r="D23" s="183"/>
      <c r="E23" s="196"/>
      <c r="F23" s="183"/>
      <c r="G23" s="196"/>
      <c r="H23" s="196"/>
      <c r="I23" s="183"/>
      <c r="J23" s="196" t="str">
        <f>IF('1. Set Up'!$D$19="Three-Rate: Fringe, G&amp;A and Overhead", "Overhead Base","")</f>
        <v/>
      </c>
      <c r="K23" s="220" t="str">
        <f>IF(AND('1. Set Up'!$D$19="Three-Rate: Fringe, G&amp;A and Overhead",'1. Set Up'!$E$27="Direct and Indirect Salaries and Wages (Fringe Rate Only)"),'5. General Ledger'!$W$34,IF(AND('1. Set Up'!$D$19="Three-Rate: Fringe, G&amp;A and Overhead",'1. Set Up'!$E$27="Direct Salaries and Wages"),'5. General Ledger'!$W$35,IF(AND('1. Set Up'!$D$19="Three-Rate: Fringe, G&amp;A and Overhead",'1. Set Up'!$E$27="Direct Salaries and Wages and Direct Fringe"),'5. General Ledger'!$W$36,IF(AND('1. Set Up'!$D$19="Three-Rate: Fringe, G&amp;A and Overhead",'1. Set Up'!$E$27="All Direct Costs/MTDC"),'5. General Ledger'!$W$37,IF(AND('1. Set Up'!$D$19="Three-Rate: Fringe, G&amp;A and Overhead",'1. Set Up'!$E$27="All Direct Costs and Overhead"),'5. General Ledger'!$W$38,"")))))</f>
        <v/>
      </c>
      <c r="L23" s="182"/>
      <c r="M23" s="190"/>
      <c r="N23" s="190"/>
      <c r="O23" s="182"/>
      <c r="P23" s="182"/>
      <c r="Q23" s="182"/>
      <c r="R23" s="182"/>
      <c r="S23" s="182"/>
    </row>
    <row r="24" spans="2:25" ht="15" x14ac:dyDescent="0.2">
      <c r="B24" s="182"/>
      <c r="C24" s="182"/>
      <c r="D24" s="183"/>
      <c r="E24" s="196"/>
      <c r="F24" s="183"/>
      <c r="G24" s="196"/>
      <c r="H24" s="196"/>
      <c r="I24" s="183"/>
      <c r="J24" s="196" t="str">
        <f>IF('1. Set Up'!$D$19="Three-Rate: Fringe, G&amp;A and Overhead", "Overhead Rate","")</f>
        <v/>
      </c>
      <c r="K24" s="221" t="str">
        <f>IFERROR($K$22/$K$23,"")</f>
        <v/>
      </c>
      <c r="L24" s="182"/>
      <c r="M24" s="190"/>
      <c r="N24" s="190"/>
      <c r="O24" s="182"/>
      <c r="P24" s="182"/>
      <c r="Q24" s="182"/>
      <c r="R24" s="182"/>
      <c r="S24" s="182"/>
    </row>
    <row r="25" spans="2:25" ht="15" x14ac:dyDescent="0.2">
      <c r="B25" s="182"/>
      <c r="C25" s="182"/>
      <c r="D25" s="183"/>
      <c r="E25" s="196"/>
      <c r="F25" s="183"/>
      <c r="G25" s="196"/>
      <c r="H25" s="196"/>
      <c r="I25" s="183"/>
      <c r="J25" s="182"/>
      <c r="K25" s="197"/>
      <c r="L25" s="182"/>
      <c r="M25" s="190"/>
      <c r="N25" s="190"/>
      <c r="O25" s="182"/>
      <c r="P25" s="182"/>
      <c r="Q25" s="182"/>
      <c r="R25" s="182"/>
      <c r="S25" s="182"/>
    </row>
    <row r="26" spans="2:25" ht="15" x14ac:dyDescent="0.2">
      <c r="B26" s="198" t="s">
        <v>29</v>
      </c>
      <c r="C26" s="325" t="s">
        <v>210</v>
      </c>
      <c r="D26" s="325"/>
      <c r="E26" s="191"/>
      <c r="F26" s="191"/>
      <c r="G26" s="191"/>
      <c r="H26" s="196"/>
      <c r="I26" s="183"/>
      <c r="J26" s="182"/>
      <c r="K26" s="197"/>
      <c r="L26" s="182"/>
      <c r="M26" s="182"/>
      <c r="N26" s="182"/>
      <c r="O26" s="182"/>
      <c r="P26" s="182"/>
      <c r="Q26" s="182"/>
      <c r="R26" s="182"/>
      <c r="S26" s="182"/>
    </row>
    <row r="27" spans="2:25" ht="15" x14ac:dyDescent="0.2">
      <c r="B27" s="182"/>
      <c r="C27" s="325"/>
      <c r="D27" s="325"/>
      <c r="E27" s="191"/>
      <c r="F27" s="191"/>
      <c r="G27" s="191"/>
      <c r="H27" s="196"/>
      <c r="I27" s="183"/>
      <c r="J27" s="182"/>
      <c r="K27" s="197"/>
      <c r="L27" s="182"/>
      <c r="M27" s="182"/>
      <c r="N27" s="182"/>
      <c r="O27" s="182"/>
      <c r="P27" s="182"/>
      <c r="Q27" s="182"/>
      <c r="R27" s="182"/>
      <c r="S27" s="182"/>
    </row>
    <row r="28" spans="2:25" ht="15" x14ac:dyDescent="0.2">
      <c r="B28" s="182"/>
      <c r="C28" s="325"/>
      <c r="D28" s="325"/>
      <c r="E28" s="191"/>
      <c r="F28" s="191"/>
      <c r="G28" s="191"/>
      <c r="H28" s="184"/>
      <c r="I28" s="183"/>
      <c r="J28" s="182"/>
      <c r="K28" s="197"/>
      <c r="L28" s="182"/>
      <c r="M28" s="182"/>
      <c r="N28" s="182"/>
      <c r="O28" s="182"/>
      <c r="P28" s="182"/>
      <c r="Q28" s="182"/>
      <c r="R28" s="182"/>
      <c r="S28" s="182"/>
    </row>
    <row r="29" spans="2:25" ht="15" x14ac:dyDescent="0.2">
      <c r="B29" s="182"/>
      <c r="C29" s="325"/>
      <c r="D29" s="325"/>
      <c r="E29" s="191"/>
      <c r="F29" s="191"/>
      <c r="G29" s="191"/>
      <c r="H29" s="184"/>
      <c r="I29" s="183"/>
      <c r="J29" s="182"/>
      <c r="K29" s="197"/>
      <c r="L29" s="182"/>
      <c r="M29" s="182"/>
      <c r="N29" s="182"/>
      <c r="O29" s="182"/>
      <c r="P29" s="182"/>
      <c r="Q29" s="182"/>
      <c r="R29" s="182"/>
      <c r="S29" s="182"/>
    </row>
    <row r="30" spans="2:25" ht="15" x14ac:dyDescent="0.2">
      <c r="B30" s="182"/>
      <c r="C30" s="325"/>
      <c r="D30" s="325"/>
      <c r="E30" s="165"/>
      <c r="F30" s="165"/>
      <c r="G30" s="165"/>
      <c r="H30" s="184"/>
      <c r="I30" s="183"/>
      <c r="J30" s="182"/>
      <c r="K30" s="197"/>
      <c r="L30" s="182"/>
      <c r="M30" s="182"/>
      <c r="N30" s="182"/>
      <c r="O30" s="182"/>
      <c r="P30" s="182"/>
      <c r="Q30" s="182"/>
      <c r="R30" s="182"/>
      <c r="S30" s="182"/>
    </row>
    <row r="31" spans="2:25" ht="15" x14ac:dyDescent="0.2">
      <c r="B31" s="182"/>
      <c r="C31" s="165"/>
      <c r="D31" s="165"/>
      <c r="E31" s="165"/>
      <c r="F31" s="165"/>
      <c r="G31" s="165"/>
      <c r="H31" s="184"/>
      <c r="I31" s="183"/>
      <c r="J31" s="182"/>
      <c r="K31" s="197"/>
      <c r="L31" s="182"/>
      <c r="M31" s="182"/>
      <c r="N31" s="182"/>
      <c r="O31" s="182"/>
      <c r="P31" s="182"/>
      <c r="Q31" s="182"/>
      <c r="R31" s="182"/>
      <c r="S31" s="182"/>
    </row>
    <row r="32" spans="2:25" ht="15" x14ac:dyDescent="0.2">
      <c r="B32" s="182"/>
      <c r="C32" s="165"/>
      <c r="D32" s="165"/>
      <c r="E32" s="165"/>
      <c r="F32" s="165"/>
      <c r="G32" s="165"/>
      <c r="H32" s="184"/>
      <c r="I32" s="183"/>
      <c r="J32" s="182"/>
      <c r="K32" s="197"/>
      <c r="L32" s="182"/>
      <c r="M32" s="182"/>
      <c r="N32" s="182"/>
      <c r="O32" s="182"/>
      <c r="P32" s="182"/>
      <c r="Q32" s="182"/>
      <c r="R32" s="182"/>
      <c r="S32" s="182"/>
    </row>
    <row r="33" spans="2:19" ht="15" x14ac:dyDescent="0.2">
      <c r="B33" s="182"/>
      <c r="C33" s="165"/>
      <c r="D33" s="165"/>
      <c r="E33" s="165"/>
      <c r="F33" s="165"/>
      <c r="G33" s="165"/>
      <c r="H33" s="184"/>
      <c r="I33" s="183"/>
      <c r="J33" s="182"/>
      <c r="K33" s="197"/>
      <c r="L33" s="182"/>
      <c r="M33" s="182"/>
      <c r="N33" s="182"/>
      <c r="O33" s="182"/>
      <c r="P33" s="182"/>
      <c r="Q33" s="182"/>
      <c r="R33" s="182"/>
      <c r="S33" s="182"/>
    </row>
    <row r="34" spans="2:19" ht="15" x14ac:dyDescent="0.2">
      <c r="B34" s="182"/>
      <c r="C34" s="165"/>
      <c r="D34" s="165"/>
      <c r="E34" s="165"/>
      <c r="F34" s="165"/>
      <c r="G34" s="165"/>
      <c r="H34" s="184"/>
      <c r="I34" s="183"/>
      <c r="J34" s="182"/>
      <c r="K34" s="197"/>
      <c r="L34" s="182"/>
      <c r="M34" s="182"/>
      <c r="N34" s="182"/>
      <c r="O34" s="182"/>
      <c r="P34" s="182"/>
      <c r="Q34" s="182"/>
      <c r="R34" s="182"/>
      <c r="S34" s="182"/>
    </row>
    <row r="35" spans="2:19" ht="15" x14ac:dyDescent="0.2">
      <c r="B35" s="182"/>
      <c r="C35" s="165"/>
      <c r="D35" s="165"/>
      <c r="E35" s="165"/>
      <c r="F35" s="165"/>
      <c r="G35" s="165"/>
      <c r="H35" s="184"/>
      <c r="I35" s="183"/>
      <c r="J35" s="182"/>
      <c r="K35" s="197"/>
      <c r="L35" s="182"/>
      <c r="M35" s="182"/>
      <c r="N35" s="182"/>
      <c r="O35" s="182"/>
      <c r="P35" s="182"/>
      <c r="Q35" s="182"/>
      <c r="R35" s="182"/>
      <c r="S35" s="182"/>
    </row>
    <row r="36" spans="2:19" x14ac:dyDescent="0.25">
      <c r="C36" s="28"/>
      <c r="D36" s="28"/>
      <c r="E36" s="28"/>
      <c r="F36" s="28"/>
      <c r="G36" s="28"/>
    </row>
    <row r="37" spans="2:19" x14ac:dyDescent="0.25">
      <c r="C37" s="28"/>
      <c r="D37" s="28"/>
      <c r="E37" s="28"/>
      <c r="F37" s="28"/>
      <c r="G37" s="28"/>
    </row>
    <row r="38" spans="2:19" x14ac:dyDescent="0.25">
      <c r="C38" s="5"/>
      <c r="D38" s="5"/>
      <c r="E38" s="10"/>
      <c r="F38" s="5"/>
      <c r="G38" s="5"/>
    </row>
    <row r="43" spans="2:19" x14ac:dyDescent="0.25">
      <c r="K43" s="222"/>
      <c r="L43" s="11"/>
      <c r="M43" s="11"/>
    </row>
    <row r="44" spans="2:19" x14ac:dyDescent="0.25">
      <c r="K44" s="222"/>
      <c r="L44" s="11"/>
      <c r="M44" s="11"/>
    </row>
    <row r="45" spans="2:19" x14ac:dyDescent="0.25">
      <c r="K45" s="222"/>
      <c r="L45" s="11"/>
      <c r="M45" s="11"/>
    </row>
  </sheetData>
  <mergeCells count="6">
    <mergeCell ref="B2:K2"/>
    <mergeCell ref="D13:E13"/>
    <mergeCell ref="G13:H13"/>
    <mergeCell ref="J13:K13"/>
    <mergeCell ref="C26:D30"/>
    <mergeCell ref="B4:K9"/>
  </mergeCells>
  <conditionalFormatting sqref="D24:F24 D21:F21 D18:F18 F15">
    <cfRule type="notContainsBlanks" dxfId="30" priority="68">
      <formula>LEN(TRIM(D15))&gt;0</formula>
    </cfRule>
  </conditionalFormatting>
  <conditionalFormatting sqref="G18">
    <cfRule type="expression" dxfId="29" priority="28">
      <formula>$G$18&lt;&gt;""</formula>
    </cfRule>
  </conditionalFormatting>
  <conditionalFormatting sqref="G19">
    <cfRule type="expression" dxfId="28" priority="27">
      <formula>$G$19&lt;&gt;""</formula>
    </cfRule>
  </conditionalFormatting>
  <conditionalFormatting sqref="G20">
    <cfRule type="expression" dxfId="27" priority="26">
      <formula>$G$20&lt;&gt;""</formula>
    </cfRule>
  </conditionalFormatting>
  <conditionalFormatting sqref="H20">
    <cfRule type="expression" dxfId="26" priority="25">
      <formula>$G$20&lt;&gt;""</formula>
    </cfRule>
  </conditionalFormatting>
  <conditionalFormatting sqref="J18">
    <cfRule type="expression" dxfId="25" priority="18">
      <formula>$J$18&lt;&gt;""</formula>
    </cfRule>
  </conditionalFormatting>
  <conditionalFormatting sqref="J19">
    <cfRule type="expression" dxfId="24" priority="17">
      <formula>$J$19&lt;&gt;""</formula>
    </cfRule>
  </conditionalFormatting>
  <conditionalFormatting sqref="J20">
    <cfRule type="expression" dxfId="23" priority="16">
      <formula>$J$20&lt;&gt;""</formula>
    </cfRule>
  </conditionalFormatting>
  <conditionalFormatting sqref="K20">
    <cfRule type="expression" dxfId="22" priority="15">
      <formula>$K$20&lt;&gt;""</formula>
    </cfRule>
  </conditionalFormatting>
  <conditionalFormatting sqref="J22">
    <cfRule type="expression" dxfId="21" priority="13">
      <formula>$J$22&lt;&gt;""</formula>
    </cfRule>
  </conditionalFormatting>
  <conditionalFormatting sqref="J23">
    <cfRule type="expression" dxfId="20" priority="12">
      <formula>$J$23&lt;&gt;""</formula>
    </cfRule>
  </conditionalFormatting>
  <conditionalFormatting sqref="J24">
    <cfRule type="expression" dxfId="19" priority="11">
      <formula>$J$24&lt;&gt;""</formula>
    </cfRule>
  </conditionalFormatting>
  <conditionalFormatting sqref="K24">
    <cfRule type="expression" dxfId="18" priority="10">
      <formula>$K$24&lt;&gt;""</formula>
    </cfRule>
  </conditionalFormatting>
  <pageMargins left="0.7" right="0.7" top="0.75" bottom="0.75" header="0.3" footer="0.3"/>
  <pageSetup scale="5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3" id="{5BCB6240-064E-4C2B-9B5A-666484F5DB1C}">
            <xm:f>'1. Set Up'!$D$19="Two-Rate: Fringe and Indirect"</xm:f>
            <x14:dxf>
              <fill>
                <patternFill>
                  <bgColor rgb="FFEE918A"/>
                </patternFill>
              </fill>
            </x14:dxf>
          </x14:cfRule>
          <xm:sqref>H13 H20</xm:sqref>
        </x14:conditionalFormatting>
        <x14:conditionalFormatting xmlns:xm="http://schemas.microsoft.com/office/excel/2006/main">
          <x14:cfRule type="expression" priority="61" id="{C2B484B5-DD6F-4897-A398-82B39E743C83}">
            <xm:f>'1. Set Up'!$D$19="Three-Rate: Fringe, G&amp;A and Overhead"</xm:f>
            <x14:dxf>
              <fill>
                <patternFill>
                  <bgColor rgb="FFEE918A"/>
                </patternFill>
              </fill>
            </x14:dxf>
          </x14:cfRule>
          <xm:sqref>K13 K20 K24</xm:sqref>
        </x14:conditionalFormatting>
        <x14:conditionalFormatting xmlns:xm="http://schemas.microsoft.com/office/excel/2006/main">
          <x14:cfRule type="expression" priority="29" id="{96048507-3CEB-4417-8F8B-FE1EB906A951}">
            <xm:f>'1. Set Up'!$D$19="Two-Rate: Fringe and Indirect"</xm:f>
            <x14:dxf>
              <fill>
                <patternFill>
                  <bgColor rgb="FFEE918A"/>
                </patternFill>
              </fill>
            </x14:dxf>
          </x14:cfRule>
          <xm:sqref>H18</xm:sqref>
        </x14:conditionalFormatting>
        <x14:conditionalFormatting xmlns:xm="http://schemas.microsoft.com/office/excel/2006/main">
          <x14:cfRule type="expression" priority="19" id="{FA708C81-99E6-4E62-BA54-E6F5309E16FE}">
            <xm:f>'1. Set Up'!$D$19="Three-Rate: Fringe, G&amp;A and Overhead"</xm:f>
            <x14:dxf>
              <fill>
                <patternFill>
                  <bgColor rgb="FFEE918A"/>
                </patternFill>
              </fill>
            </x14:dxf>
          </x14:cfRule>
          <xm:sqref>K18</xm:sqref>
        </x14:conditionalFormatting>
        <x14:conditionalFormatting xmlns:xm="http://schemas.microsoft.com/office/excel/2006/main">
          <x14:cfRule type="expression" priority="14" id="{1DE7C6F9-C658-4BD8-9001-7CCCEFBDDBD4}">
            <xm:f>'1. Set Up'!$D$19="Three-Rate: Fringe, G&amp;A and Overhead"</xm:f>
            <x14:dxf>
              <fill>
                <patternFill>
                  <bgColor rgb="FFEE918A"/>
                </patternFill>
              </fill>
            </x14:dxf>
          </x14:cfRule>
          <xm:sqref>K22</xm:sqref>
        </x14:conditionalFormatting>
        <x14:conditionalFormatting xmlns:xm="http://schemas.microsoft.com/office/excel/2006/main">
          <x14:cfRule type="expression" priority="5" id="{F1CEC3D3-B8F1-4AFA-9094-CD84C7D63F27}">
            <xm:f>'1. Set Up'!$D$19="Two-Rate: Fringe and Indirect"</xm:f>
            <x14:dxf>
              <fill>
                <patternFill>
                  <bgColor rgb="FFEE918A"/>
                </patternFill>
              </fill>
            </x14:dxf>
          </x14:cfRule>
          <xm:sqref>H19</xm:sqref>
        </x14:conditionalFormatting>
        <x14:conditionalFormatting xmlns:xm="http://schemas.microsoft.com/office/excel/2006/main">
          <x14:cfRule type="expression" priority="4" id="{396AC7E0-1C42-429A-A75E-E7D9C215E924}">
            <xm:f>'1. Set Up'!$D$19="Three-Rate: Fringe, G&amp;A and Overhead"</xm:f>
            <x14:dxf>
              <fill>
                <patternFill>
                  <bgColor rgb="FFEE918A"/>
                </patternFill>
              </fill>
            </x14:dxf>
          </x14:cfRule>
          <xm:sqref>K19</xm:sqref>
        </x14:conditionalFormatting>
        <x14:conditionalFormatting xmlns:xm="http://schemas.microsoft.com/office/excel/2006/main">
          <x14:cfRule type="expression" priority="3" id="{CD4770A7-B2C1-41E8-ABEC-B4EC105DA219}">
            <xm:f>'1. Set Up'!$D$19="Three-Rate: Fringe, G&amp;A and Overhead"</xm:f>
            <x14:dxf>
              <fill>
                <patternFill>
                  <bgColor rgb="FFEE918A"/>
                </patternFill>
              </fill>
            </x14:dxf>
          </x14:cfRule>
          <xm:sqref>K23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168"/>
  <sheetViews>
    <sheetView showGridLines="0" zoomScale="70" zoomScaleNormal="70" workbookViewId="0"/>
  </sheetViews>
  <sheetFormatPr defaultRowHeight="15" x14ac:dyDescent="0.2"/>
  <cols>
    <col min="1" max="1" width="2.5703125" style="2" customWidth="1"/>
    <col min="2" max="2" width="9.140625" style="2"/>
    <col min="3" max="3" width="34.28515625" style="2" customWidth="1"/>
    <col min="4" max="4" width="47.5703125" style="2" customWidth="1"/>
    <col min="5" max="5" width="14.28515625" style="2" bestFit="1" customWidth="1"/>
    <col min="6" max="6" width="16" style="2" customWidth="1"/>
    <col min="7" max="7" width="12.28515625" style="2" bestFit="1" customWidth="1"/>
    <col min="8" max="8" width="9.140625" style="2" customWidth="1"/>
    <col min="9" max="9" width="10" style="2" customWidth="1"/>
    <col min="10" max="10" width="9.140625" style="2"/>
    <col min="11" max="11" width="9.140625" style="2" customWidth="1"/>
    <col min="12" max="14" width="9.140625" style="2"/>
    <col min="15" max="15" width="68.140625" style="2" customWidth="1"/>
    <col min="16" max="16" width="9.140625" style="2"/>
    <col min="17" max="18" width="9.140625" style="2" hidden="1" customWidth="1"/>
    <col min="19" max="16384" width="9.140625" style="2"/>
  </cols>
  <sheetData>
    <row r="2" spans="2:18" x14ac:dyDescent="0.2">
      <c r="B2" s="331" t="s">
        <v>208</v>
      </c>
      <c r="C2" s="331"/>
      <c r="D2" s="331"/>
      <c r="E2" s="331"/>
      <c r="F2" s="331"/>
      <c r="G2" s="331"/>
      <c r="H2" s="331"/>
      <c r="I2" s="331"/>
      <c r="J2" s="331"/>
      <c r="K2" s="331"/>
      <c r="L2" s="331"/>
      <c r="M2" s="331"/>
      <c r="N2" s="331"/>
      <c r="O2" s="331"/>
      <c r="P2" s="179"/>
      <c r="Q2" s="180"/>
    </row>
    <row r="4" spans="2:18" ht="11.25" customHeight="1" x14ac:dyDescent="0.2">
      <c r="B4" s="333" t="s">
        <v>227</v>
      </c>
      <c r="C4" s="333"/>
      <c r="D4" s="333"/>
      <c r="E4" s="333"/>
      <c r="F4" s="333"/>
      <c r="G4" s="333"/>
      <c r="H4" s="333"/>
      <c r="I4" s="333"/>
      <c r="J4" s="333"/>
      <c r="K4" s="333"/>
      <c r="L4" s="333"/>
      <c r="M4" s="333"/>
      <c r="N4" s="333"/>
      <c r="O4" s="333"/>
    </row>
    <row r="5" spans="2:18" ht="11.25" customHeight="1" x14ac:dyDescent="0.2">
      <c r="B5" s="333"/>
      <c r="C5" s="333"/>
      <c r="D5" s="333"/>
      <c r="E5" s="333"/>
      <c r="F5" s="333"/>
      <c r="G5" s="333"/>
      <c r="H5" s="333"/>
      <c r="I5" s="333"/>
      <c r="J5" s="333"/>
      <c r="K5" s="333"/>
      <c r="L5" s="333"/>
      <c r="M5" s="333"/>
      <c r="N5" s="333"/>
      <c r="O5" s="333"/>
    </row>
    <row r="6" spans="2:18" ht="11.25" customHeight="1" x14ac:dyDescent="0.2">
      <c r="B6" s="333"/>
      <c r="C6" s="333"/>
      <c r="D6" s="333"/>
      <c r="E6" s="333"/>
      <c r="F6" s="333"/>
      <c r="G6" s="333"/>
      <c r="H6" s="333"/>
      <c r="I6" s="333"/>
      <c r="J6" s="333"/>
      <c r="K6" s="333"/>
      <c r="L6" s="333"/>
      <c r="M6" s="333"/>
      <c r="N6" s="333"/>
      <c r="O6" s="333"/>
    </row>
    <row r="7" spans="2:18" ht="11.25" customHeight="1" x14ac:dyDescent="0.2">
      <c r="B7" s="333"/>
      <c r="C7" s="333"/>
      <c r="D7" s="333"/>
      <c r="E7" s="333"/>
      <c r="F7" s="333"/>
      <c r="G7" s="333"/>
      <c r="H7" s="333"/>
      <c r="I7" s="333"/>
      <c r="J7" s="333"/>
      <c r="K7" s="333"/>
      <c r="L7" s="333"/>
      <c r="M7" s="333"/>
      <c r="N7" s="333"/>
      <c r="O7" s="333"/>
    </row>
    <row r="8" spans="2:18" ht="11.25" customHeight="1" x14ac:dyDescent="0.2">
      <c r="B8" s="333"/>
      <c r="C8" s="333"/>
      <c r="D8" s="333"/>
      <c r="E8" s="333"/>
      <c r="F8" s="333"/>
      <c r="G8" s="333"/>
      <c r="H8" s="333"/>
      <c r="I8" s="333"/>
      <c r="J8" s="333"/>
      <c r="K8" s="333"/>
      <c r="L8" s="333"/>
      <c r="M8" s="333"/>
      <c r="N8" s="333"/>
      <c r="O8" s="333"/>
    </row>
    <row r="9" spans="2:18" s="1" customFormat="1" ht="12.75" customHeight="1" x14ac:dyDescent="0.2">
      <c r="B9" s="166"/>
      <c r="C9" s="166"/>
      <c r="D9" s="166"/>
      <c r="E9" s="166"/>
      <c r="F9" s="166"/>
      <c r="G9" s="166"/>
      <c r="H9" s="166"/>
      <c r="I9" s="166"/>
      <c r="J9" s="166"/>
      <c r="K9" s="166"/>
      <c r="L9" s="166"/>
      <c r="M9" s="166"/>
      <c r="N9" s="166"/>
      <c r="O9" s="166"/>
    </row>
    <row r="10" spans="2:18" ht="15.75" x14ac:dyDescent="0.25">
      <c r="B10" s="47" t="s">
        <v>28</v>
      </c>
      <c r="C10" s="271" t="s">
        <v>168</v>
      </c>
      <c r="D10" s="39" t="s">
        <v>171</v>
      </c>
      <c r="E10" s="260"/>
      <c r="F10" s="239"/>
      <c r="G10" s="239"/>
      <c r="H10" s="239"/>
      <c r="I10" s="239"/>
      <c r="J10" s="239"/>
      <c r="K10" s="239"/>
      <c r="L10" s="239"/>
      <c r="M10" s="239"/>
      <c r="Q10" s="2" t="s">
        <v>170</v>
      </c>
      <c r="R10" s="2">
        <f>COUNTIF(R11:R13,"no")</f>
        <v>3</v>
      </c>
    </row>
    <row r="11" spans="2:18" ht="15.75" x14ac:dyDescent="0.25">
      <c r="B11" s="10"/>
      <c r="C11" s="271"/>
      <c r="D11" s="39" t="s">
        <v>167</v>
      </c>
      <c r="E11" s="261"/>
      <c r="F11" s="262"/>
      <c r="G11" s="239"/>
      <c r="H11" s="239"/>
      <c r="I11" s="239"/>
      <c r="J11" s="239"/>
      <c r="K11" s="239"/>
      <c r="L11" s="239"/>
      <c r="M11" s="239"/>
      <c r="Q11" s="2" t="s">
        <v>169</v>
      </c>
      <c r="R11" s="18" t="str">
        <f>IF(E10&lt;&gt;"","yes","no")</f>
        <v>no</v>
      </c>
    </row>
    <row r="12" spans="2:18" ht="15.75" x14ac:dyDescent="0.25">
      <c r="B12" s="10"/>
      <c r="C12" s="271"/>
      <c r="D12" s="39" t="s">
        <v>221</v>
      </c>
      <c r="E12" s="261"/>
      <c r="F12" s="262"/>
      <c r="G12" s="239"/>
      <c r="H12" s="239"/>
      <c r="I12" s="239"/>
      <c r="J12" s="239"/>
      <c r="K12" s="239"/>
      <c r="L12" s="239"/>
      <c r="M12" s="239"/>
      <c r="O12" s="44"/>
      <c r="R12" s="18" t="str">
        <f>IF(E11&lt;&gt;"","yes","no")</f>
        <v>no</v>
      </c>
    </row>
    <row r="13" spans="2:18" ht="15.75" customHeight="1" x14ac:dyDescent="0.2">
      <c r="D13" s="292" t="s">
        <v>220</v>
      </c>
      <c r="E13" s="332"/>
      <c r="F13" s="332"/>
      <c r="G13" s="332"/>
      <c r="H13" s="332"/>
      <c r="I13" s="332"/>
      <c r="J13" s="332"/>
      <c r="K13" s="332"/>
      <c r="L13" s="332"/>
      <c r="M13" s="332"/>
      <c r="R13" s="18" t="str">
        <f>IF(E12&lt;&gt;"","yes","no")</f>
        <v>no</v>
      </c>
    </row>
    <row r="14" spans="2:18" ht="11.25" customHeight="1" x14ac:dyDescent="0.2">
      <c r="D14" s="292"/>
      <c r="E14" s="332"/>
      <c r="F14" s="332"/>
      <c r="G14" s="332"/>
      <c r="H14" s="332"/>
      <c r="I14" s="332"/>
      <c r="J14" s="332"/>
      <c r="K14" s="332"/>
      <c r="L14" s="332"/>
      <c r="M14" s="332"/>
    </row>
    <row r="15" spans="2:18" x14ac:dyDescent="0.2">
      <c r="D15" s="5"/>
      <c r="E15" s="332"/>
      <c r="F15" s="332"/>
      <c r="G15" s="332"/>
      <c r="H15" s="332"/>
      <c r="I15" s="332"/>
      <c r="J15" s="332"/>
      <c r="K15" s="332"/>
      <c r="L15" s="332"/>
      <c r="M15" s="332"/>
    </row>
    <row r="16" spans="2:18" x14ac:dyDescent="0.2">
      <c r="E16" s="332"/>
      <c r="F16" s="332"/>
      <c r="G16" s="332"/>
      <c r="H16" s="332"/>
      <c r="I16" s="332"/>
      <c r="J16" s="332"/>
      <c r="K16" s="332"/>
      <c r="L16" s="332"/>
      <c r="M16" s="332"/>
    </row>
    <row r="17" spans="2:20" x14ac:dyDescent="0.2">
      <c r="D17" s="5"/>
      <c r="E17" s="5"/>
    </row>
    <row r="19" spans="2:20" ht="15.75" customHeight="1" x14ac:dyDescent="0.25">
      <c r="B19" s="47" t="s">
        <v>29</v>
      </c>
      <c r="C19" s="271" t="s">
        <v>224</v>
      </c>
      <c r="D19" s="336" t="str">
        <f>'5. General Ledger'!D12</f>
        <v>Account Name</v>
      </c>
      <c r="E19" s="334" t="str">
        <f>'5. General Ledger'!E12</f>
        <v>Total Amount</v>
      </c>
      <c r="F19" s="339" t="str">
        <f>'5. General Ledger'!F12</f>
        <v>Exclusions and Unallowables</v>
      </c>
      <c r="G19" s="334" t="s">
        <v>222</v>
      </c>
      <c r="H19" s="334"/>
      <c r="I19" s="334"/>
      <c r="J19" s="334"/>
      <c r="K19" s="334"/>
      <c r="L19" s="334"/>
      <c r="M19" s="334"/>
      <c r="N19" s="334"/>
      <c r="O19" s="334"/>
    </row>
    <row r="20" spans="2:20" ht="15.75" x14ac:dyDescent="0.25">
      <c r="B20" s="10"/>
      <c r="C20" s="271"/>
      <c r="D20" s="336"/>
      <c r="E20" s="334"/>
      <c r="F20" s="339"/>
      <c r="G20" s="334"/>
      <c r="H20" s="334"/>
      <c r="I20" s="334"/>
      <c r="J20" s="334"/>
      <c r="K20" s="334"/>
      <c r="L20" s="334"/>
      <c r="M20" s="334"/>
      <c r="N20" s="334"/>
      <c r="O20" s="334"/>
    </row>
    <row r="21" spans="2:20" ht="15.75" x14ac:dyDescent="0.25">
      <c r="B21" s="10"/>
      <c r="C21" s="271"/>
      <c r="D21" s="336"/>
      <c r="E21" s="334"/>
      <c r="F21" s="339"/>
      <c r="G21" s="334"/>
      <c r="H21" s="334"/>
      <c r="I21" s="334"/>
      <c r="J21" s="334"/>
      <c r="K21" s="334"/>
      <c r="L21" s="334"/>
      <c r="M21" s="334"/>
      <c r="N21" s="334"/>
      <c r="O21" s="334"/>
      <c r="R21" s="2">
        <f>COUNTIF(R22:R73,"no")</f>
        <v>0</v>
      </c>
    </row>
    <row r="22" spans="2:20" ht="15.75" x14ac:dyDescent="0.25">
      <c r="B22" s="10"/>
      <c r="C22" s="271"/>
      <c r="D22" s="7">
        <f>'5. General Ledger'!D30</f>
        <v>0</v>
      </c>
      <c r="E22" s="17">
        <f>'5. General Ledger'!E30</f>
        <v>0</v>
      </c>
      <c r="F22" s="17">
        <f>'5. General Ledger'!F30</f>
        <v>0</v>
      </c>
      <c r="G22" s="330" t="str">
        <f>IF(F22=0,"NA","")</f>
        <v>NA</v>
      </c>
      <c r="H22" s="330"/>
      <c r="I22" s="330"/>
      <c r="J22" s="330"/>
      <c r="K22" s="330"/>
      <c r="L22" s="330"/>
      <c r="M22" s="330"/>
      <c r="N22" s="330"/>
      <c r="O22" s="330"/>
      <c r="R22" s="18" t="str">
        <f>IF(AND(G22&lt;&gt;"NA",G22=""),"no","yes")</f>
        <v>yes</v>
      </c>
    </row>
    <row r="23" spans="2:20" ht="15" customHeight="1" x14ac:dyDescent="0.2">
      <c r="C23" s="271"/>
      <c r="D23" s="7">
        <f>'5. General Ledger'!D31</f>
        <v>0</v>
      </c>
      <c r="E23" s="17">
        <f>'5. General Ledger'!E31</f>
        <v>0</v>
      </c>
      <c r="F23" s="17">
        <f>'5. General Ledger'!F31</f>
        <v>0</v>
      </c>
      <c r="G23" s="330" t="str">
        <f t="shared" ref="G23:G66" si="0">IF(F23=0,"NA","")</f>
        <v>NA</v>
      </c>
      <c r="H23" s="330"/>
      <c r="I23" s="330"/>
      <c r="J23" s="330"/>
      <c r="K23" s="330"/>
      <c r="L23" s="330"/>
      <c r="M23" s="330"/>
      <c r="N23" s="330"/>
      <c r="O23" s="330"/>
      <c r="R23" s="18" t="str">
        <f t="shared" ref="R23:R73" si="1">IF(AND(G23&lt;&gt;"NA",G23=""),"no","yes")</f>
        <v>yes</v>
      </c>
    </row>
    <row r="24" spans="2:20" ht="15" customHeight="1" x14ac:dyDescent="0.2">
      <c r="C24" s="271"/>
      <c r="D24" s="7">
        <f>'5. General Ledger'!D32</f>
        <v>0</v>
      </c>
      <c r="E24" s="17">
        <f>'5. General Ledger'!E32</f>
        <v>0</v>
      </c>
      <c r="F24" s="17">
        <f>'5. General Ledger'!F32</f>
        <v>0</v>
      </c>
      <c r="G24" s="330" t="str">
        <f t="shared" si="0"/>
        <v>NA</v>
      </c>
      <c r="H24" s="330"/>
      <c r="I24" s="330"/>
      <c r="J24" s="330"/>
      <c r="K24" s="330"/>
      <c r="L24" s="330"/>
      <c r="M24" s="330"/>
      <c r="N24" s="330"/>
      <c r="O24" s="330"/>
      <c r="R24" s="18" t="str">
        <f t="shared" si="1"/>
        <v>yes</v>
      </c>
    </row>
    <row r="25" spans="2:20" ht="15.75" customHeight="1" x14ac:dyDescent="0.25">
      <c r="C25" s="28"/>
      <c r="D25" s="7">
        <f>'5. General Ledger'!D33</f>
        <v>0</v>
      </c>
      <c r="E25" s="17">
        <f>'5. General Ledger'!E33</f>
        <v>0</v>
      </c>
      <c r="F25" s="17">
        <f>'5. General Ledger'!F33</f>
        <v>0</v>
      </c>
      <c r="G25" s="330" t="str">
        <f t="shared" si="0"/>
        <v>NA</v>
      </c>
      <c r="H25" s="330"/>
      <c r="I25" s="330"/>
      <c r="J25" s="330"/>
      <c r="K25" s="330"/>
      <c r="L25" s="330"/>
      <c r="M25" s="330"/>
      <c r="N25" s="330"/>
      <c r="O25" s="330"/>
      <c r="R25" s="18" t="str">
        <f t="shared" si="1"/>
        <v>yes</v>
      </c>
      <c r="S25" s="167"/>
      <c r="T25" s="2" t="s">
        <v>114</v>
      </c>
    </row>
    <row r="26" spans="2:20" ht="15.75" customHeight="1" x14ac:dyDescent="0.2">
      <c r="C26" s="28"/>
      <c r="D26" s="7">
        <f>'5. General Ledger'!D34</f>
        <v>0</v>
      </c>
      <c r="E26" s="17">
        <f>'5. General Ledger'!E34</f>
        <v>0</v>
      </c>
      <c r="F26" s="17">
        <f>'5. General Ledger'!F34</f>
        <v>0</v>
      </c>
      <c r="G26" s="330" t="str">
        <f t="shared" si="0"/>
        <v>NA</v>
      </c>
      <c r="H26" s="330"/>
      <c r="I26" s="330"/>
      <c r="J26" s="330"/>
      <c r="K26" s="330"/>
      <c r="L26" s="330"/>
      <c r="M26" s="330"/>
      <c r="N26" s="330"/>
      <c r="O26" s="330"/>
      <c r="R26" s="18" t="str">
        <f t="shared" si="1"/>
        <v>yes</v>
      </c>
      <c r="S26" s="7"/>
      <c r="T26" s="2" t="s">
        <v>73</v>
      </c>
    </row>
    <row r="27" spans="2:20" x14ac:dyDescent="0.2">
      <c r="C27" s="5"/>
      <c r="D27" s="7">
        <f>'5. General Ledger'!D35</f>
        <v>0</v>
      </c>
      <c r="E27" s="17">
        <f>'5. General Ledger'!E35</f>
        <v>0</v>
      </c>
      <c r="F27" s="17">
        <f>'5. General Ledger'!F35</f>
        <v>0</v>
      </c>
      <c r="G27" s="327" t="str">
        <f t="shared" si="0"/>
        <v>NA</v>
      </c>
      <c r="H27" s="328"/>
      <c r="I27" s="328"/>
      <c r="J27" s="328"/>
      <c r="K27" s="328"/>
      <c r="L27" s="328"/>
      <c r="M27" s="328"/>
      <c r="N27" s="328"/>
      <c r="O27" s="329"/>
      <c r="R27" s="18" t="str">
        <f t="shared" si="1"/>
        <v>yes</v>
      </c>
    </row>
    <row r="28" spans="2:20" x14ac:dyDescent="0.2">
      <c r="C28" s="5"/>
      <c r="D28" s="7">
        <f>'5. General Ledger'!D36</f>
        <v>0</v>
      </c>
      <c r="E28" s="17">
        <f>'5. General Ledger'!E36</f>
        <v>0</v>
      </c>
      <c r="F28" s="17">
        <f>'5. General Ledger'!F36</f>
        <v>0</v>
      </c>
      <c r="G28" s="327" t="str">
        <f t="shared" ref="G28:G64" si="2">IF(F28=0,"NA","")</f>
        <v>NA</v>
      </c>
      <c r="H28" s="328"/>
      <c r="I28" s="328"/>
      <c r="J28" s="328"/>
      <c r="K28" s="328"/>
      <c r="L28" s="328"/>
      <c r="M28" s="328"/>
      <c r="N28" s="328"/>
      <c r="O28" s="329"/>
      <c r="R28" s="18" t="str">
        <f t="shared" si="1"/>
        <v>yes</v>
      </c>
    </row>
    <row r="29" spans="2:20" x14ac:dyDescent="0.2">
      <c r="C29" s="5"/>
      <c r="D29" s="7">
        <f>'5. General Ledger'!D37</f>
        <v>0</v>
      </c>
      <c r="E29" s="17">
        <f>'5. General Ledger'!E37</f>
        <v>0</v>
      </c>
      <c r="F29" s="17">
        <f>'5. General Ledger'!F37</f>
        <v>0</v>
      </c>
      <c r="G29" s="327" t="str">
        <f t="shared" si="2"/>
        <v>NA</v>
      </c>
      <c r="H29" s="328"/>
      <c r="I29" s="328"/>
      <c r="J29" s="328"/>
      <c r="K29" s="328"/>
      <c r="L29" s="328"/>
      <c r="M29" s="328"/>
      <c r="N29" s="328"/>
      <c r="O29" s="329"/>
      <c r="R29" s="18" t="str">
        <f t="shared" si="1"/>
        <v>yes</v>
      </c>
    </row>
    <row r="30" spans="2:20" x14ac:dyDescent="0.2">
      <c r="C30" s="5"/>
      <c r="D30" s="7">
        <f>'5. General Ledger'!D38</f>
        <v>0</v>
      </c>
      <c r="E30" s="17">
        <f>'5. General Ledger'!E38</f>
        <v>0</v>
      </c>
      <c r="F30" s="17">
        <f>'5. General Ledger'!F38</f>
        <v>0</v>
      </c>
      <c r="G30" s="327" t="str">
        <f t="shared" si="2"/>
        <v>NA</v>
      </c>
      <c r="H30" s="328"/>
      <c r="I30" s="328"/>
      <c r="J30" s="328"/>
      <c r="K30" s="328"/>
      <c r="L30" s="328"/>
      <c r="M30" s="328"/>
      <c r="N30" s="328"/>
      <c r="O30" s="329"/>
      <c r="R30" s="18" t="str">
        <f t="shared" si="1"/>
        <v>yes</v>
      </c>
    </row>
    <row r="31" spans="2:20" x14ac:dyDescent="0.2">
      <c r="C31" s="5"/>
      <c r="D31" s="7">
        <f>'5. General Ledger'!D39</f>
        <v>0</v>
      </c>
      <c r="E31" s="17">
        <f>'5. General Ledger'!E39</f>
        <v>0</v>
      </c>
      <c r="F31" s="17">
        <f>'5. General Ledger'!F39</f>
        <v>0</v>
      </c>
      <c r="G31" s="327" t="str">
        <f t="shared" si="2"/>
        <v>NA</v>
      </c>
      <c r="H31" s="328"/>
      <c r="I31" s="328"/>
      <c r="J31" s="328"/>
      <c r="K31" s="328"/>
      <c r="L31" s="328"/>
      <c r="M31" s="328"/>
      <c r="N31" s="328"/>
      <c r="O31" s="329"/>
      <c r="R31" s="18" t="str">
        <f t="shared" si="1"/>
        <v>yes</v>
      </c>
    </row>
    <row r="32" spans="2:20" x14ac:dyDescent="0.2">
      <c r="C32" s="5"/>
      <c r="D32" s="7">
        <f>'5. General Ledger'!D40</f>
        <v>0</v>
      </c>
      <c r="E32" s="17">
        <f>'5. General Ledger'!E40</f>
        <v>0</v>
      </c>
      <c r="F32" s="17">
        <f>'5. General Ledger'!F40</f>
        <v>0</v>
      </c>
      <c r="G32" s="327" t="str">
        <f t="shared" si="2"/>
        <v>NA</v>
      </c>
      <c r="H32" s="328"/>
      <c r="I32" s="328"/>
      <c r="J32" s="328"/>
      <c r="K32" s="328"/>
      <c r="L32" s="328"/>
      <c r="M32" s="328"/>
      <c r="N32" s="328"/>
      <c r="O32" s="329"/>
      <c r="R32" s="18" t="str">
        <f t="shared" si="1"/>
        <v>yes</v>
      </c>
    </row>
    <row r="33" spans="3:18" x14ac:dyDescent="0.2">
      <c r="C33" s="5"/>
      <c r="D33" s="7">
        <f>'5. General Ledger'!D41</f>
        <v>0</v>
      </c>
      <c r="E33" s="17">
        <f>'5. General Ledger'!E41</f>
        <v>0</v>
      </c>
      <c r="F33" s="17">
        <f>'5. General Ledger'!F41</f>
        <v>0</v>
      </c>
      <c r="G33" s="327" t="str">
        <f t="shared" si="2"/>
        <v>NA</v>
      </c>
      <c r="H33" s="328"/>
      <c r="I33" s="328"/>
      <c r="J33" s="328"/>
      <c r="K33" s="328"/>
      <c r="L33" s="328"/>
      <c r="M33" s="328"/>
      <c r="N33" s="328"/>
      <c r="O33" s="329"/>
      <c r="R33" s="18" t="str">
        <f t="shared" si="1"/>
        <v>yes</v>
      </c>
    </row>
    <row r="34" spans="3:18" x14ac:dyDescent="0.2">
      <c r="C34" s="5"/>
      <c r="D34" s="7">
        <f>'5. General Ledger'!D42</f>
        <v>0</v>
      </c>
      <c r="E34" s="17">
        <f>'5. General Ledger'!E42</f>
        <v>0</v>
      </c>
      <c r="F34" s="17">
        <f>'5. General Ledger'!F42</f>
        <v>0</v>
      </c>
      <c r="G34" s="327" t="str">
        <f t="shared" si="2"/>
        <v>NA</v>
      </c>
      <c r="H34" s="328"/>
      <c r="I34" s="328"/>
      <c r="J34" s="328"/>
      <c r="K34" s="328"/>
      <c r="L34" s="328"/>
      <c r="M34" s="328"/>
      <c r="N34" s="328"/>
      <c r="O34" s="329"/>
      <c r="R34" s="18" t="str">
        <f t="shared" si="1"/>
        <v>yes</v>
      </c>
    </row>
    <row r="35" spans="3:18" x14ac:dyDescent="0.2">
      <c r="C35" s="5"/>
      <c r="D35" s="7">
        <f>'5. General Ledger'!D43</f>
        <v>0</v>
      </c>
      <c r="E35" s="17">
        <f>'5. General Ledger'!E43</f>
        <v>0</v>
      </c>
      <c r="F35" s="17">
        <f>'5. General Ledger'!F43</f>
        <v>0</v>
      </c>
      <c r="G35" s="327" t="str">
        <f t="shared" si="2"/>
        <v>NA</v>
      </c>
      <c r="H35" s="328"/>
      <c r="I35" s="328"/>
      <c r="J35" s="328"/>
      <c r="K35" s="328"/>
      <c r="L35" s="328"/>
      <c r="M35" s="328"/>
      <c r="N35" s="328"/>
      <c r="O35" s="329"/>
      <c r="R35" s="18" t="str">
        <f t="shared" si="1"/>
        <v>yes</v>
      </c>
    </row>
    <row r="36" spans="3:18" x14ac:dyDescent="0.2">
      <c r="C36" s="5"/>
      <c r="D36" s="7">
        <f>'5. General Ledger'!D44</f>
        <v>0</v>
      </c>
      <c r="E36" s="17">
        <f>'5. General Ledger'!E44</f>
        <v>0</v>
      </c>
      <c r="F36" s="17">
        <f>'5. General Ledger'!F44</f>
        <v>0</v>
      </c>
      <c r="G36" s="327" t="str">
        <f t="shared" si="2"/>
        <v>NA</v>
      </c>
      <c r="H36" s="328"/>
      <c r="I36" s="328"/>
      <c r="J36" s="328"/>
      <c r="K36" s="328"/>
      <c r="L36" s="328"/>
      <c r="M36" s="328"/>
      <c r="N36" s="328"/>
      <c r="O36" s="329"/>
      <c r="R36" s="18" t="str">
        <f t="shared" si="1"/>
        <v>yes</v>
      </c>
    </row>
    <row r="37" spans="3:18" x14ac:dyDescent="0.2">
      <c r="C37" s="5"/>
      <c r="D37" s="7">
        <f>'5. General Ledger'!D45</f>
        <v>0</v>
      </c>
      <c r="E37" s="17">
        <f>'5. General Ledger'!E45</f>
        <v>0</v>
      </c>
      <c r="F37" s="17">
        <f>'5. General Ledger'!F45</f>
        <v>0</v>
      </c>
      <c r="G37" s="327" t="str">
        <f t="shared" si="2"/>
        <v>NA</v>
      </c>
      <c r="H37" s="328"/>
      <c r="I37" s="328"/>
      <c r="J37" s="328"/>
      <c r="K37" s="328"/>
      <c r="L37" s="328"/>
      <c r="M37" s="328"/>
      <c r="N37" s="328"/>
      <c r="O37" s="329"/>
      <c r="R37" s="18" t="str">
        <f t="shared" si="1"/>
        <v>yes</v>
      </c>
    </row>
    <row r="38" spans="3:18" x14ac:dyDescent="0.2">
      <c r="C38" s="5"/>
      <c r="D38" s="7">
        <f>'5. General Ledger'!D46</f>
        <v>0</v>
      </c>
      <c r="E38" s="17">
        <f>'5. General Ledger'!E46</f>
        <v>0</v>
      </c>
      <c r="F38" s="17">
        <f>'5. General Ledger'!F46</f>
        <v>0</v>
      </c>
      <c r="G38" s="327" t="str">
        <f t="shared" si="2"/>
        <v>NA</v>
      </c>
      <c r="H38" s="328"/>
      <c r="I38" s="328"/>
      <c r="J38" s="328"/>
      <c r="K38" s="328"/>
      <c r="L38" s="328"/>
      <c r="M38" s="328"/>
      <c r="N38" s="328"/>
      <c r="O38" s="329"/>
      <c r="R38" s="18" t="str">
        <f t="shared" si="1"/>
        <v>yes</v>
      </c>
    </row>
    <row r="39" spans="3:18" x14ac:dyDescent="0.2">
      <c r="C39" s="5"/>
      <c r="D39" s="7">
        <f>'5. General Ledger'!D47</f>
        <v>0</v>
      </c>
      <c r="E39" s="17">
        <f>'5. General Ledger'!E47</f>
        <v>0</v>
      </c>
      <c r="F39" s="17">
        <f>'5. General Ledger'!F47</f>
        <v>0</v>
      </c>
      <c r="G39" s="327" t="str">
        <f t="shared" si="2"/>
        <v>NA</v>
      </c>
      <c r="H39" s="328"/>
      <c r="I39" s="328"/>
      <c r="J39" s="328"/>
      <c r="K39" s="328"/>
      <c r="L39" s="328"/>
      <c r="M39" s="328"/>
      <c r="N39" s="328"/>
      <c r="O39" s="329"/>
      <c r="R39" s="18" t="str">
        <f t="shared" si="1"/>
        <v>yes</v>
      </c>
    </row>
    <row r="40" spans="3:18" x14ac:dyDescent="0.2">
      <c r="C40" s="5"/>
      <c r="D40" s="7">
        <f>'5. General Ledger'!D48</f>
        <v>0</v>
      </c>
      <c r="E40" s="17">
        <f>'5. General Ledger'!E48</f>
        <v>0</v>
      </c>
      <c r="F40" s="17">
        <f>'5. General Ledger'!F48</f>
        <v>0</v>
      </c>
      <c r="G40" s="327" t="str">
        <f t="shared" si="2"/>
        <v>NA</v>
      </c>
      <c r="H40" s="328"/>
      <c r="I40" s="328"/>
      <c r="J40" s="328"/>
      <c r="K40" s="328"/>
      <c r="L40" s="328"/>
      <c r="M40" s="328"/>
      <c r="N40" s="328"/>
      <c r="O40" s="329"/>
      <c r="R40" s="18" t="str">
        <f t="shared" si="1"/>
        <v>yes</v>
      </c>
    </row>
    <row r="41" spans="3:18" x14ac:dyDescent="0.2">
      <c r="C41" s="5"/>
      <c r="D41" s="7">
        <f>'5. General Ledger'!D49</f>
        <v>0</v>
      </c>
      <c r="E41" s="17">
        <f>'5. General Ledger'!E49</f>
        <v>0</v>
      </c>
      <c r="F41" s="17">
        <f>'5. General Ledger'!F49</f>
        <v>0</v>
      </c>
      <c r="G41" s="327" t="str">
        <f t="shared" si="2"/>
        <v>NA</v>
      </c>
      <c r="H41" s="328"/>
      <c r="I41" s="328"/>
      <c r="J41" s="328"/>
      <c r="K41" s="328"/>
      <c r="L41" s="328"/>
      <c r="M41" s="328"/>
      <c r="N41" s="328"/>
      <c r="O41" s="329"/>
      <c r="R41" s="18" t="str">
        <f t="shared" si="1"/>
        <v>yes</v>
      </c>
    </row>
    <row r="42" spans="3:18" x14ac:dyDescent="0.2">
      <c r="C42" s="5"/>
      <c r="D42" s="7">
        <f>'5. General Ledger'!D50</f>
        <v>0</v>
      </c>
      <c r="E42" s="17">
        <f>'5. General Ledger'!E50</f>
        <v>0</v>
      </c>
      <c r="F42" s="17">
        <f>'5. General Ledger'!F50</f>
        <v>0</v>
      </c>
      <c r="G42" s="327" t="str">
        <f t="shared" si="2"/>
        <v>NA</v>
      </c>
      <c r="H42" s="328"/>
      <c r="I42" s="328"/>
      <c r="J42" s="328"/>
      <c r="K42" s="328"/>
      <c r="L42" s="328"/>
      <c r="M42" s="328"/>
      <c r="N42" s="328"/>
      <c r="O42" s="329"/>
      <c r="R42" s="18" t="str">
        <f t="shared" si="1"/>
        <v>yes</v>
      </c>
    </row>
    <row r="43" spans="3:18" x14ac:dyDescent="0.2">
      <c r="C43" s="5"/>
      <c r="D43" s="7">
        <f>'5. General Ledger'!D51</f>
        <v>0</v>
      </c>
      <c r="E43" s="17">
        <f>'5. General Ledger'!E51</f>
        <v>0</v>
      </c>
      <c r="F43" s="17">
        <f>'5. General Ledger'!F51</f>
        <v>0</v>
      </c>
      <c r="G43" s="327" t="str">
        <f t="shared" si="2"/>
        <v>NA</v>
      </c>
      <c r="H43" s="328"/>
      <c r="I43" s="328"/>
      <c r="J43" s="328"/>
      <c r="K43" s="328"/>
      <c r="L43" s="328"/>
      <c r="M43" s="328"/>
      <c r="N43" s="328"/>
      <c r="O43" s="329"/>
      <c r="R43" s="18" t="str">
        <f t="shared" si="1"/>
        <v>yes</v>
      </c>
    </row>
    <row r="44" spans="3:18" x14ac:dyDescent="0.2">
      <c r="C44" s="5"/>
      <c r="D44" s="7">
        <f>'5. General Ledger'!D52</f>
        <v>0</v>
      </c>
      <c r="E44" s="17">
        <f>'5. General Ledger'!E52</f>
        <v>0</v>
      </c>
      <c r="F44" s="17">
        <f>'5. General Ledger'!F52</f>
        <v>0</v>
      </c>
      <c r="G44" s="327" t="str">
        <f t="shared" si="2"/>
        <v>NA</v>
      </c>
      <c r="H44" s="328"/>
      <c r="I44" s="328"/>
      <c r="J44" s="328"/>
      <c r="K44" s="328"/>
      <c r="L44" s="328"/>
      <c r="M44" s="328"/>
      <c r="N44" s="328"/>
      <c r="O44" s="329"/>
      <c r="R44" s="18" t="str">
        <f t="shared" si="1"/>
        <v>yes</v>
      </c>
    </row>
    <row r="45" spans="3:18" x14ac:dyDescent="0.2">
      <c r="C45" s="5"/>
      <c r="D45" s="7">
        <f>'5. General Ledger'!D53</f>
        <v>0</v>
      </c>
      <c r="E45" s="17">
        <f>'5. General Ledger'!E53</f>
        <v>0</v>
      </c>
      <c r="F45" s="17">
        <f>'5. General Ledger'!F53</f>
        <v>0</v>
      </c>
      <c r="G45" s="327" t="str">
        <f t="shared" si="2"/>
        <v>NA</v>
      </c>
      <c r="H45" s="328"/>
      <c r="I45" s="328"/>
      <c r="J45" s="328"/>
      <c r="K45" s="328"/>
      <c r="L45" s="328"/>
      <c r="M45" s="328"/>
      <c r="N45" s="328"/>
      <c r="O45" s="329"/>
      <c r="R45" s="18" t="str">
        <f t="shared" si="1"/>
        <v>yes</v>
      </c>
    </row>
    <row r="46" spans="3:18" x14ac:dyDescent="0.2">
      <c r="C46" s="5"/>
      <c r="D46" s="7">
        <f>'5. General Ledger'!D54</f>
        <v>0</v>
      </c>
      <c r="E46" s="17">
        <f>'5. General Ledger'!E54</f>
        <v>0</v>
      </c>
      <c r="F46" s="17">
        <f>'5. General Ledger'!F54</f>
        <v>0</v>
      </c>
      <c r="G46" s="327" t="str">
        <f t="shared" si="2"/>
        <v>NA</v>
      </c>
      <c r="H46" s="328"/>
      <c r="I46" s="328"/>
      <c r="J46" s="328"/>
      <c r="K46" s="328"/>
      <c r="L46" s="328"/>
      <c r="M46" s="328"/>
      <c r="N46" s="328"/>
      <c r="O46" s="329"/>
      <c r="R46" s="18" t="str">
        <f t="shared" si="1"/>
        <v>yes</v>
      </c>
    </row>
    <row r="47" spans="3:18" x14ac:dyDescent="0.2">
      <c r="C47" s="5"/>
      <c r="D47" s="7">
        <f>'5. General Ledger'!D55</f>
        <v>0</v>
      </c>
      <c r="E47" s="17">
        <f>'5. General Ledger'!E55</f>
        <v>0</v>
      </c>
      <c r="F47" s="17">
        <f>'5. General Ledger'!F55</f>
        <v>0</v>
      </c>
      <c r="G47" s="327" t="str">
        <f t="shared" si="2"/>
        <v>NA</v>
      </c>
      <c r="H47" s="328"/>
      <c r="I47" s="328"/>
      <c r="J47" s="328"/>
      <c r="K47" s="328"/>
      <c r="L47" s="328"/>
      <c r="M47" s="328"/>
      <c r="N47" s="328"/>
      <c r="O47" s="329"/>
      <c r="R47" s="18" t="str">
        <f t="shared" si="1"/>
        <v>yes</v>
      </c>
    </row>
    <row r="48" spans="3:18" x14ac:dyDescent="0.2">
      <c r="C48" s="5"/>
      <c r="D48" s="7">
        <f>'5. General Ledger'!D56</f>
        <v>0</v>
      </c>
      <c r="E48" s="17">
        <f>'5. General Ledger'!E56</f>
        <v>0</v>
      </c>
      <c r="F48" s="17">
        <f>'5. General Ledger'!F56</f>
        <v>0</v>
      </c>
      <c r="G48" s="327" t="str">
        <f t="shared" si="2"/>
        <v>NA</v>
      </c>
      <c r="H48" s="328"/>
      <c r="I48" s="328"/>
      <c r="J48" s="328"/>
      <c r="K48" s="328"/>
      <c r="L48" s="328"/>
      <c r="M48" s="328"/>
      <c r="N48" s="328"/>
      <c r="O48" s="329"/>
      <c r="R48" s="18" t="str">
        <f t="shared" si="1"/>
        <v>yes</v>
      </c>
    </row>
    <row r="49" spans="3:18" x14ac:dyDescent="0.2">
      <c r="C49" s="5"/>
      <c r="D49" s="7">
        <f>'5. General Ledger'!D57</f>
        <v>0</v>
      </c>
      <c r="E49" s="17">
        <f>'5. General Ledger'!E57</f>
        <v>0</v>
      </c>
      <c r="F49" s="17">
        <f>'5. General Ledger'!F57</f>
        <v>0</v>
      </c>
      <c r="G49" s="327" t="str">
        <f t="shared" si="2"/>
        <v>NA</v>
      </c>
      <c r="H49" s="328"/>
      <c r="I49" s="328"/>
      <c r="J49" s="328"/>
      <c r="K49" s="328"/>
      <c r="L49" s="328"/>
      <c r="M49" s="328"/>
      <c r="N49" s="328"/>
      <c r="O49" s="329"/>
      <c r="R49" s="18" t="str">
        <f t="shared" si="1"/>
        <v>yes</v>
      </c>
    </row>
    <row r="50" spans="3:18" x14ac:dyDescent="0.2">
      <c r="C50" s="5"/>
      <c r="D50" s="7">
        <f>'5. General Ledger'!D58</f>
        <v>0</v>
      </c>
      <c r="E50" s="17">
        <f>'5. General Ledger'!E58</f>
        <v>0</v>
      </c>
      <c r="F50" s="17">
        <f>'5. General Ledger'!F58</f>
        <v>0</v>
      </c>
      <c r="G50" s="327" t="str">
        <f t="shared" si="2"/>
        <v>NA</v>
      </c>
      <c r="H50" s="328"/>
      <c r="I50" s="328"/>
      <c r="J50" s="328"/>
      <c r="K50" s="328"/>
      <c r="L50" s="328"/>
      <c r="M50" s="328"/>
      <c r="N50" s="328"/>
      <c r="O50" s="329"/>
      <c r="R50" s="18" t="str">
        <f t="shared" si="1"/>
        <v>yes</v>
      </c>
    </row>
    <row r="51" spans="3:18" x14ac:dyDescent="0.2">
      <c r="C51" s="5"/>
      <c r="D51" s="7">
        <f>'5. General Ledger'!D59</f>
        <v>0</v>
      </c>
      <c r="E51" s="17">
        <f>'5. General Ledger'!E59</f>
        <v>0</v>
      </c>
      <c r="F51" s="17">
        <f>'5. General Ledger'!F59</f>
        <v>0</v>
      </c>
      <c r="G51" s="327" t="str">
        <f t="shared" si="2"/>
        <v>NA</v>
      </c>
      <c r="H51" s="328"/>
      <c r="I51" s="328"/>
      <c r="J51" s="328"/>
      <c r="K51" s="328"/>
      <c r="L51" s="328"/>
      <c r="M51" s="328"/>
      <c r="N51" s="328"/>
      <c r="O51" s="329"/>
      <c r="R51" s="18" t="str">
        <f t="shared" si="1"/>
        <v>yes</v>
      </c>
    </row>
    <row r="52" spans="3:18" x14ac:dyDescent="0.2">
      <c r="C52" s="5"/>
      <c r="D52" s="7">
        <f>'5. General Ledger'!D60</f>
        <v>0</v>
      </c>
      <c r="E52" s="17">
        <f>'5. General Ledger'!E60</f>
        <v>0</v>
      </c>
      <c r="F52" s="17">
        <f>'5. General Ledger'!F60</f>
        <v>0</v>
      </c>
      <c r="G52" s="327" t="str">
        <f t="shared" si="2"/>
        <v>NA</v>
      </c>
      <c r="H52" s="328"/>
      <c r="I52" s="328"/>
      <c r="J52" s="328"/>
      <c r="K52" s="328"/>
      <c r="L52" s="328"/>
      <c r="M52" s="328"/>
      <c r="N52" s="328"/>
      <c r="O52" s="329"/>
      <c r="R52" s="18" t="str">
        <f t="shared" si="1"/>
        <v>yes</v>
      </c>
    </row>
    <row r="53" spans="3:18" x14ac:dyDescent="0.2">
      <c r="C53" s="5"/>
      <c r="D53" s="7">
        <f>'5. General Ledger'!D61</f>
        <v>0</v>
      </c>
      <c r="E53" s="17">
        <f>'5. General Ledger'!E61</f>
        <v>0</v>
      </c>
      <c r="F53" s="17">
        <f>'5. General Ledger'!F61</f>
        <v>0</v>
      </c>
      <c r="G53" s="327" t="str">
        <f t="shared" si="2"/>
        <v>NA</v>
      </c>
      <c r="H53" s="328"/>
      <c r="I53" s="328"/>
      <c r="J53" s="328"/>
      <c r="K53" s="328"/>
      <c r="L53" s="328"/>
      <c r="M53" s="328"/>
      <c r="N53" s="328"/>
      <c r="O53" s="329"/>
      <c r="R53" s="18" t="str">
        <f t="shared" si="1"/>
        <v>yes</v>
      </c>
    </row>
    <row r="54" spans="3:18" x14ac:dyDescent="0.2">
      <c r="C54" s="5"/>
      <c r="D54" s="7">
        <f>'5. General Ledger'!D62</f>
        <v>0</v>
      </c>
      <c r="E54" s="17">
        <f>'5. General Ledger'!E62</f>
        <v>0</v>
      </c>
      <c r="F54" s="17">
        <f>'5. General Ledger'!F62</f>
        <v>0</v>
      </c>
      <c r="G54" s="327" t="str">
        <f t="shared" si="2"/>
        <v>NA</v>
      </c>
      <c r="H54" s="328"/>
      <c r="I54" s="328"/>
      <c r="J54" s="328"/>
      <c r="K54" s="328"/>
      <c r="L54" s="328"/>
      <c r="M54" s="328"/>
      <c r="N54" s="328"/>
      <c r="O54" s="329"/>
      <c r="R54" s="18" t="str">
        <f t="shared" si="1"/>
        <v>yes</v>
      </c>
    </row>
    <row r="55" spans="3:18" x14ac:dyDescent="0.2">
      <c r="C55" s="5"/>
      <c r="D55" s="7">
        <f>'5. General Ledger'!D63</f>
        <v>0</v>
      </c>
      <c r="E55" s="17">
        <f>'5. General Ledger'!E63</f>
        <v>0</v>
      </c>
      <c r="F55" s="17">
        <f>'5. General Ledger'!F63</f>
        <v>0</v>
      </c>
      <c r="G55" s="327" t="str">
        <f t="shared" si="2"/>
        <v>NA</v>
      </c>
      <c r="H55" s="328"/>
      <c r="I55" s="328"/>
      <c r="J55" s="328"/>
      <c r="K55" s="328"/>
      <c r="L55" s="328"/>
      <c r="M55" s="328"/>
      <c r="N55" s="328"/>
      <c r="O55" s="329"/>
      <c r="R55" s="18" t="str">
        <f t="shared" si="1"/>
        <v>yes</v>
      </c>
    </row>
    <row r="56" spans="3:18" x14ac:dyDescent="0.2">
      <c r="C56" s="5"/>
      <c r="D56" s="7">
        <f>'5. General Ledger'!D64</f>
        <v>0</v>
      </c>
      <c r="E56" s="17">
        <f>'5. General Ledger'!E64</f>
        <v>0</v>
      </c>
      <c r="F56" s="17">
        <f>'5. General Ledger'!F64</f>
        <v>0</v>
      </c>
      <c r="G56" s="327" t="str">
        <f t="shared" si="2"/>
        <v>NA</v>
      </c>
      <c r="H56" s="328"/>
      <c r="I56" s="328"/>
      <c r="J56" s="328"/>
      <c r="K56" s="328"/>
      <c r="L56" s="328"/>
      <c r="M56" s="328"/>
      <c r="N56" s="328"/>
      <c r="O56" s="329"/>
      <c r="R56" s="18" t="str">
        <f t="shared" si="1"/>
        <v>yes</v>
      </c>
    </row>
    <row r="57" spans="3:18" x14ac:dyDescent="0.2">
      <c r="C57" s="5"/>
      <c r="D57" s="7">
        <f>'5. General Ledger'!D65</f>
        <v>0</v>
      </c>
      <c r="E57" s="17">
        <f>'5. General Ledger'!E65</f>
        <v>0</v>
      </c>
      <c r="F57" s="17">
        <f>'5. General Ledger'!F65</f>
        <v>0</v>
      </c>
      <c r="G57" s="327" t="str">
        <f t="shared" si="2"/>
        <v>NA</v>
      </c>
      <c r="H57" s="328"/>
      <c r="I57" s="328"/>
      <c r="J57" s="328"/>
      <c r="K57" s="328"/>
      <c r="L57" s="328"/>
      <c r="M57" s="328"/>
      <c r="N57" s="328"/>
      <c r="O57" s="329"/>
      <c r="R57" s="18" t="str">
        <f t="shared" si="1"/>
        <v>yes</v>
      </c>
    </row>
    <row r="58" spans="3:18" x14ac:dyDescent="0.2">
      <c r="C58" s="5"/>
      <c r="D58" s="7">
        <f>'5. General Ledger'!D60</f>
        <v>0</v>
      </c>
      <c r="E58" s="17">
        <f>'5. General Ledger'!E60</f>
        <v>0</v>
      </c>
      <c r="F58" s="17">
        <f>'5. General Ledger'!F60</f>
        <v>0</v>
      </c>
      <c r="G58" s="327" t="str">
        <f t="shared" si="2"/>
        <v>NA</v>
      </c>
      <c r="H58" s="328"/>
      <c r="I58" s="328"/>
      <c r="J58" s="328"/>
      <c r="K58" s="328"/>
      <c r="L58" s="328"/>
      <c r="M58" s="328"/>
      <c r="N58" s="328"/>
      <c r="O58" s="329"/>
      <c r="R58" s="18" t="str">
        <f t="shared" si="1"/>
        <v>yes</v>
      </c>
    </row>
    <row r="59" spans="3:18" x14ac:dyDescent="0.2">
      <c r="C59" s="5"/>
      <c r="D59" s="7">
        <f>'5. General Ledger'!D61</f>
        <v>0</v>
      </c>
      <c r="E59" s="17">
        <f>'5. General Ledger'!E61</f>
        <v>0</v>
      </c>
      <c r="F59" s="17">
        <f>'5. General Ledger'!F61</f>
        <v>0</v>
      </c>
      <c r="G59" s="327" t="str">
        <f t="shared" si="2"/>
        <v>NA</v>
      </c>
      <c r="H59" s="328"/>
      <c r="I59" s="328"/>
      <c r="J59" s="328"/>
      <c r="K59" s="328"/>
      <c r="L59" s="328"/>
      <c r="M59" s="328"/>
      <c r="N59" s="328"/>
      <c r="O59" s="329"/>
      <c r="R59" s="18" t="str">
        <f t="shared" si="1"/>
        <v>yes</v>
      </c>
    </row>
    <row r="60" spans="3:18" x14ac:dyDescent="0.2">
      <c r="C60" s="5"/>
      <c r="D60" s="7">
        <f>'5. General Ledger'!D62</f>
        <v>0</v>
      </c>
      <c r="E60" s="17">
        <f>'5. General Ledger'!E62</f>
        <v>0</v>
      </c>
      <c r="F60" s="17">
        <f>'5. General Ledger'!F62</f>
        <v>0</v>
      </c>
      <c r="G60" s="327" t="str">
        <f t="shared" si="2"/>
        <v>NA</v>
      </c>
      <c r="H60" s="328"/>
      <c r="I60" s="328"/>
      <c r="J60" s="328"/>
      <c r="K60" s="328"/>
      <c r="L60" s="328"/>
      <c r="M60" s="328"/>
      <c r="N60" s="328"/>
      <c r="O60" s="329"/>
      <c r="R60" s="18" t="str">
        <f t="shared" si="1"/>
        <v>yes</v>
      </c>
    </row>
    <row r="61" spans="3:18" x14ac:dyDescent="0.2">
      <c r="C61" s="5"/>
      <c r="D61" s="7">
        <f>'5. General Ledger'!D63</f>
        <v>0</v>
      </c>
      <c r="E61" s="17">
        <f>'5. General Ledger'!E63</f>
        <v>0</v>
      </c>
      <c r="F61" s="17">
        <f>'5. General Ledger'!F63</f>
        <v>0</v>
      </c>
      <c r="G61" s="327" t="str">
        <f t="shared" si="2"/>
        <v>NA</v>
      </c>
      <c r="H61" s="328"/>
      <c r="I61" s="328"/>
      <c r="J61" s="328"/>
      <c r="K61" s="328"/>
      <c r="L61" s="328"/>
      <c r="M61" s="328"/>
      <c r="N61" s="328"/>
      <c r="O61" s="329"/>
      <c r="R61" s="18" t="str">
        <f t="shared" si="1"/>
        <v>yes</v>
      </c>
    </row>
    <row r="62" spans="3:18" x14ac:dyDescent="0.2">
      <c r="C62" s="5"/>
      <c r="D62" s="7">
        <f>'5. General Ledger'!D64</f>
        <v>0</v>
      </c>
      <c r="E62" s="17">
        <f>'5. General Ledger'!E64</f>
        <v>0</v>
      </c>
      <c r="F62" s="17">
        <f>'5. General Ledger'!F64</f>
        <v>0</v>
      </c>
      <c r="G62" s="327" t="str">
        <f t="shared" si="2"/>
        <v>NA</v>
      </c>
      <c r="H62" s="328"/>
      <c r="I62" s="328"/>
      <c r="J62" s="328"/>
      <c r="K62" s="328"/>
      <c r="L62" s="328"/>
      <c r="M62" s="328"/>
      <c r="N62" s="328"/>
      <c r="O62" s="329"/>
      <c r="R62" s="18" t="str">
        <f t="shared" si="1"/>
        <v>yes</v>
      </c>
    </row>
    <row r="63" spans="3:18" x14ac:dyDescent="0.2">
      <c r="C63" s="5"/>
      <c r="D63" s="7">
        <f>'5. General Ledger'!D65</f>
        <v>0</v>
      </c>
      <c r="E63" s="17">
        <f>'5. General Ledger'!E65</f>
        <v>0</v>
      </c>
      <c r="F63" s="17">
        <f>'5. General Ledger'!F65</f>
        <v>0</v>
      </c>
      <c r="G63" s="327" t="str">
        <f t="shared" si="2"/>
        <v>NA</v>
      </c>
      <c r="H63" s="328"/>
      <c r="I63" s="328"/>
      <c r="J63" s="328"/>
      <c r="K63" s="328"/>
      <c r="L63" s="328"/>
      <c r="M63" s="328"/>
      <c r="N63" s="328"/>
      <c r="O63" s="329"/>
      <c r="R63" s="18" t="str">
        <f t="shared" si="1"/>
        <v>yes</v>
      </c>
    </row>
    <row r="64" spans="3:18" x14ac:dyDescent="0.2">
      <c r="C64" s="11"/>
      <c r="D64" s="7">
        <f>'5. General Ledger'!D36</f>
        <v>0</v>
      </c>
      <c r="E64" s="17">
        <f>'5. General Ledger'!E36</f>
        <v>0</v>
      </c>
      <c r="F64" s="17">
        <f>'5. General Ledger'!F36</f>
        <v>0</v>
      </c>
      <c r="G64" s="327" t="str">
        <f t="shared" si="2"/>
        <v>NA</v>
      </c>
      <c r="H64" s="328"/>
      <c r="I64" s="328"/>
      <c r="J64" s="328"/>
      <c r="K64" s="328"/>
      <c r="L64" s="328"/>
      <c r="M64" s="328"/>
      <c r="N64" s="328"/>
      <c r="O64" s="329"/>
      <c r="R64" s="18" t="str">
        <f t="shared" si="1"/>
        <v>yes</v>
      </c>
    </row>
    <row r="65" spans="2:18" x14ac:dyDescent="0.2">
      <c r="D65" s="7">
        <f>'5. General Ledger'!D37</f>
        <v>0</v>
      </c>
      <c r="E65" s="17">
        <f>'5. General Ledger'!E37</f>
        <v>0</v>
      </c>
      <c r="F65" s="17">
        <f>'5. General Ledger'!F37</f>
        <v>0</v>
      </c>
      <c r="G65" s="330" t="str">
        <f t="shared" si="0"/>
        <v>NA</v>
      </c>
      <c r="H65" s="330"/>
      <c r="I65" s="330"/>
      <c r="J65" s="330"/>
      <c r="K65" s="330"/>
      <c r="L65" s="330"/>
      <c r="M65" s="330"/>
      <c r="N65" s="330"/>
      <c r="O65" s="330"/>
      <c r="R65" s="18" t="str">
        <f t="shared" si="1"/>
        <v>yes</v>
      </c>
    </row>
    <row r="66" spans="2:18" x14ac:dyDescent="0.2">
      <c r="D66" s="7">
        <f>'5. General Ledger'!D38</f>
        <v>0</v>
      </c>
      <c r="E66" s="17">
        <f>'5. General Ledger'!E38</f>
        <v>0</v>
      </c>
      <c r="F66" s="17">
        <f>'5. General Ledger'!F38</f>
        <v>0</v>
      </c>
      <c r="G66" s="330" t="str">
        <f t="shared" si="0"/>
        <v>NA</v>
      </c>
      <c r="H66" s="330"/>
      <c r="I66" s="330"/>
      <c r="J66" s="330"/>
      <c r="K66" s="330"/>
      <c r="L66" s="330"/>
      <c r="M66" s="330"/>
      <c r="N66" s="330"/>
      <c r="O66" s="330"/>
      <c r="R66" s="18" t="str">
        <f t="shared" si="1"/>
        <v>yes</v>
      </c>
    </row>
    <row r="67" spans="2:18" x14ac:dyDescent="0.2">
      <c r="D67" s="7">
        <f>'5. General Ledger'!D39</f>
        <v>0</v>
      </c>
      <c r="E67" s="17">
        <f>'5. General Ledger'!E39</f>
        <v>0</v>
      </c>
      <c r="F67" s="17">
        <f>'5. General Ledger'!F39</f>
        <v>0</v>
      </c>
      <c r="G67" s="330" t="str">
        <f t="shared" ref="G67:G73" si="3">IF(F67=0,"NA","")</f>
        <v>NA</v>
      </c>
      <c r="H67" s="330"/>
      <c r="I67" s="330"/>
      <c r="J67" s="330"/>
      <c r="K67" s="330"/>
      <c r="L67" s="330"/>
      <c r="M67" s="330"/>
      <c r="N67" s="330"/>
      <c r="O67" s="330"/>
      <c r="R67" s="18" t="str">
        <f t="shared" si="1"/>
        <v>yes</v>
      </c>
    </row>
    <row r="68" spans="2:18" x14ac:dyDescent="0.2">
      <c r="D68" s="7">
        <f>'5. General Ledger'!D76</f>
        <v>0</v>
      </c>
      <c r="E68" s="17">
        <f>'5. General Ledger'!E76</f>
        <v>0</v>
      </c>
      <c r="F68" s="17">
        <f>'5. General Ledger'!F76</f>
        <v>0</v>
      </c>
      <c r="G68" s="330" t="str">
        <f t="shared" si="3"/>
        <v>NA</v>
      </c>
      <c r="H68" s="330"/>
      <c r="I68" s="330"/>
      <c r="J68" s="330"/>
      <c r="K68" s="330"/>
      <c r="L68" s="330"/>
      <c r="M68" s="330"/>
      <c r="N68" s="330"/>
      <c r="O68" s="330"/>
      <c r="R68" s="18" t="str">
        <f t="shared" si="1"/>
        <v>yes</v>
      </c>
    </row>
    <row r="69" spans="2:18" x14ac:dyDescent="0.2">
      <c r="D69" s="7">
        <f>'5. General Ledger'!D77</f>
        <v>0</v>
      </c>
      <c r="E69" s="17">
        <f>'5. General Ledger'!E77</f>
        <v>0</v>
      </c>
      <c r="F69" s="17">
        <f>'5. General Ledger'!F77</f>
        <v>0</v>
      </c>
      <c r="G69" s="330" t="str">
        <f t="shared" si="3"/>
        <v>NA</v>
      </c>
      <c r="H69" s="330"/>
      <c r="I69" s="330"/>
      <c r="J69" s="330"/>
      <c r="K69" s="330"/>
      <c r="L69" s="330"/>
      <c r="M69" s="330"/>
      <c r="N69" s="330"/>
      <c r="O69" s="330"/>
      <c r="R69" s="18" t="str">
        <f t="shared" si="1"/>
        <v>yes</v>
      </c>
    </row>
    <row r="70" spans="2:18" x14ac:dyDescent="0.2">
      <c r="D70" s="7">
        <f>'5. General Ledger'!D78</f>
        <v>0</v>
      </c>
      <c r="E70" s="17">
        <f>'5. General Ledger'!E78</f>
        <v>0</v>
      </c>
      <c r="F70" s="17">
        <f>'5. General Ledger'!F78</f>
        <v>0</v>
      </c>
      <c r="G70" s="330" t="str">
        <f t="shared" si="3"/>
        <v>NA</v>
      </c>
      <c r="H70" s="330"/>
      <c r="I70" s="330"/>
      <c r="J70" s="330"/>
      <c r="K70" s="330"/>
      <c r="L70" s="330"/>
      <c r="M70" s="330"/>
      <c r="N70" s="330"/>
      <c r="O70" s="330"/>
      <c r="R70" s="18" t="str">
        <f t="shared" si="1"/>
        <v>yes</v>
      </c>
    </row>
    <row r="71" spans="2:18" x14ac:dyDescent="0.2">
      <c r="D71" s="7">
        <f>'5. General Ledger'!D79</f>
        <v>0</v>
      </c>
      <c r="E71" s="17">
        <f>'5. General Ledger'!E79</f>
        <v>0</v>
      </c>
      <c r="F71" s="17">
        <f>'5. General Ledger'!F79</f>
        <v>0</v>
      </c>
      <c r="G71" s="330" t="str">
        <f t="shared" si="3"/>
        <v>NA</v>
      </c>
      <c r="H71" s="330"/>
      <c r="I71" s="330"/>
      <c r="J71" s="330"/>
      <c r="K71" s="330"/>
      <c r="L71" s="330"/>
      <c r="M71" s="330"/>
      <c r="N71" s="330"/>
      <c r="O71" s="330"/>
      <c r="R71" s="18" t="str">
        <f t="shared" si="1"/>
        <v>yes</v>
      </c>
    </row>
    <row r="72" spans="2:18" x14ac:dyDescent="0.2">
      <c r="D72" s="7">
        <f>'5. General Ledger'!D80</f>
        <v>0</v>
      </c>
      <c r="E72" s="17">
        <f>'5. General Ledger'!E80</f>
        <v>0</v>
      </c>
      <c r="F72" s="17">
        <f>'5. General Ledger'!F80</f>
        <v>0</v>
      </c>
      <c r="G72" s="330" t="str">
        <f t="shared" si="3"/>
        <v>NA</v>
      </c>
      <c r="H72" s="330"/>
      <c r="I72" s="330"/>
      <c r="J72" s="330"/>
      <c r="K72" s="330"/>
      <c r="L72" s="330"/>
      <c r="M72" s="330"/>
      <c r="N72" s="330"/>
      <c r="O72" s="330"/>
      <c r="R72" s="18" t="str">
        <f t="shared" si="1"/>
        <v>yes</v>
      </c>
    </row>
    <row r="73" spans="2:18" x14ac:dyDescent="0.2">
      <c r="D73" s="7">
        <f>'5. General Ledger'!D81</f>
        <v>0</v>
      </c>
      <c r="E73" s="17">
        <f>'5. General Ledger'!E81</f>
        <v>0</v>
      </c>
      <c r="F73" s="17">
        <f>'5. General Ledger'!F81</f>
        <v>0</v>
      </c>
      <c r="G73" s="330" t="str">
        <f t="shared" si="3"/>
        <v>NA</v>
      </c>
      <c r="H73" s="330"/>
      <c r="I73" s="330"/>
      <c r="J73" s="330"/>
      <c r="K73" s="330"/>
      <c r="L73" s="330"/>
      <c r="M73" s="330"/>
      <c r="N73" s="330"/>
      <c r="O73" s="330"/>
      <c r="Q73" s="2" t="s">
        <v>163</v>
      </c>
      <c r="R73" s="18" t="str">
        <f t="shared" si="1"/>
        <v>yes</v>
      </c>
    </row>
    <row r="75" spans="2:18" ht="15.75" customHeight="1" x14ac:dyDescent="0.25">
      <c r="B75" s="47" t="s">
        <v>30</v>
      </c>
      <c r="C75" s="271" t="s">
        <v>223</v>
      </c>
      <c r="D75" s="336" t="str">
        <f>'5. General Ledger'!D12</f>
        <v>Account Name</v>
      </c>
      <c r="E75" s="337" t="str">
        <f>'5. General Ledger'!E12</f>
        <v>Total Amount</v>
      </c>
      <c r="F75" s="338" t="str">
        <f>'5. General Ledger'!J12</f>
        <v>Direct-Total Claimed</v>
      </c>
      <c r="G75" s="339" t="str">
        <f>'5. General Ledger'!N12</f>
        <v>Indirect- Total Claimed</v>
      </c>
      <c r="H75" s="334" t="s">
        <v>225</v>
      </c>
      <c r="I75" s="334"/>
      <c r="J75" s="334"/>
      <c r="K75" s="334"/>
      <c r="L75" s="334"/>
      <c r="M75" s="334"/>
      <c r="N75" s="334"/>
      <c r="O75" s="334"/>
    </row>
    <row r="76" spans="2:18" ht="15.75" x14ac:dyDescent="0.25">
      <c r="B76" s="10"/>
      <c r="C76" s="271"/>
      <c r="D76" s="336"/>
      <c r="E76" s="334"/>
      <c r="F76" s="339"/>
      <c r="G76" s="339"/>
      <c r="H76" s="334"/>
      <c r="I76" s="334"/>
      <c r="J76" s="334"/>
      <c r="K76" s="334"/>
      <c r="L76" s="334"/>
      <c r="M76" s="334"/>
      <c r="N76" s="334"/>
      <c r="O76" s="334"/>
    </row>
    <row r="77" spans="2:18" ht="15.75" x14ac:dyDescent="0.25">
      <c r="B77" s="10"/>
      <c r="C77" s="271"/>
      <c r="D77" s="336"/>
      <c r="E77" s="334"/>
      <c r="F77" s="339"/>
      <c r="G77" s="339"/>
      <c r="H77" s="334"/>
      <c r="I77" s="334"/>
      <c r="J77" s="334"/>
      <c r="K77" s="334"/>
      <c r="L77" s="334"/>
      <c r="M77" s="334"/>
      <c r="N77" s="334"/>
      <c r="O77" s="334"/>
      <c r="R77" s="2">
        <f>COUNTIF(R78:R130,"no")</f>
        <v>0</v>
      </c>
    </row>
    <row r="78" spans="2:18" ht="15.75" x14ac:dyDescent="0.25">
      <c r="B78" s="10"/>
      <c r="C78" s="271"/>
      <c r="D78" s="7" t="s">
        <v>194</v>
      </c>
      <c r="E78" s="17">
        <f>'5. General Ledger'!E13+'5. General Ledger'!E14</f>
        <v>0</v>
      </c>
      <c r="F78" s="17">
        <f>'5. General Ledger'!J13</f>
        <v>0</v>
      </c>
      <c r="G78" s="17">
        <f>'5. General Ledger'!E14</f>
        <v>0</v>
      </c>
      <c r="H78" s="330" t="str">
        <f t="shared" ref="H78" si="4">IF(AND(F78&lt;&gt;0,G78&lt;&gt;0),"","NA")</f>
        <v>NA</v>
      </c>
      <c r="I78" s="330"/>
      <c r="J78" s="330"/>
      <c r="K78" s="330"/>
      <c r="L78" s="330"/>
      <c r="M78" s="330"/>
      <c r="N78" s="330"/>
      <c r="O78" s="330"/>
      <c r="R78" s="18" t="str">
        <f>IF(AND(H78&lt;&gt;"NA",H78=""),"no","yes")</f>
        <v>yes</v>
      </c>
    </row>
    <row r="79" spans="2:18" ht="15" customHeight="1" x14ac:dyDescent="0.2">
      <c r="C79" s="271"/>
      <c r="D79" s="7">
        <f>'5. General Ledger'!D30</f>
        <v>0</v>
      </c>
      <c r="E79" s="17">
        <f>'5. General Ledger'!E30</f>
        <v>0</v>
      </c>
      <c r="F79" s="17">
        <f>'5. General Ledger'!J30</f>
        <v>0</v>
      </c>
      <c r="G79" s="17">
        <f>'5. General Ledger'!N30</f>
        <v>0</v>
      </c>
      <c r="H79" s="330" t="str">
        <f t="shared" ref="H79:H130" si="5">IF(AND(F79&lt;&gt;0,G79&lt;&gt;0),"","NA")</f>
        <v>NA</v>
      </c>
      <c r="I79" s="330"/>
      <c r="J79" s="330"/>
      <c r="K79" s="330"/>
      <c r="L79" s="330"/>
      <c r="M79" s="330"/>
      <c r="N79" s="330"/>
      <c r="O79" s="330"/>
      <c r="R79" s="18" t="str">
        <f t="shared" ref="R79:R130" si="6">IF(AND(H79&lt;&gt;"NA",H79=""),"no","yes")</f>
        <v>yes</v>
      </c>
    </row>
    <row r="80" spans="2:18" ht="15" customHeight="1" x14ac:dyDescent="0.2">
      <c r="C80" s="271"/>
      <c r="D80" s="7">
        <f>'5. General Ledger'!D31</f>
        <v>0</v>
      </c>
      <c r="E80" s="17">
        <f>'5. General Ledger'!E31</f>
        <v>0</v>
      </c>
      <c r="F80" s="17">
        <f>'5. General Ledger'!J31</f>
        <v>0</v>
      </c>
      <c r="G80" s="17">
        <f>'5. General Ledger'!N31</f>
        <v>0</v>
      </c>
      <c r="H80" s="330" t="str">
        <f t="shared" si="5"/>
        <v>NA</v>
      </c>
      <c r="I80" s="330"/>
      <c r="J80" s="330"/>
      <c r="K80" s="330"/>
      <c r="L80" s="330"/>
      <c r="M80" s="330"/>
      <c r="N80" s="330"/>
      <c r="O80" s="330"/>
      <c r="R80" s="18" t="str">
        <f t="shared" si="6"/>
        <v>yes</v>
      </c>
    </row>
    <row r="81" spans="3:18" ht="15" customHeight="1" x14ac:dyDescent="0.2">
      <c r="C81" s="271"/>
      <c r="D81" s="7">
        <f>'5. General Ledger'!D32</f>
        <v>0</v>
      </c>
      <c r="E81" s="17">
        <f>'5. General Ledger'!E32</f>
        <v>0</v>
      </c>
      <c r="F81" s="17">
        <f>'5. General Ledger'!J32</f>
        <v>0</v>
      </c>
      <c r="G81" s="17">
        <f>'5. General Ledger'!N32</f>
        <v>0</v>
      </c>
      <c r="H81" s="330" t="str">
        <f t="shared" si="5"/>
        <v>NA</v>
      </c>
      <c r="I81" s="330"/>
      <c r="J81" s="330"/>
      <c r="K81" s="330"/>
      <c r="L81" s="330"/>
      <c r="M81" s="330"/>
      <c r="N81" s="330"/>
      <c r="O81" s="330"/>
      <c r="R81" s="18" t="str">
        <f t="shared" si="6"/>
        <v>yes</v>
      </c>
    </row>
    <row r="82" spans="3:18" ht="15.75" customHeight="1" x14ac:dyDescent="0.2">
      <c r="C82" s="271"/>
      <c r="D82" s="7">
        <f>'5. General Ledger'!D33</f>
        <v>0</v>
      </c>
      <c r="E82" s="17">
        <f>'5. General Ledger'!E33</f>
        <v>0</v>
      </c>
      <c r="F82" s="17">
        <f>'5. General Ledger'!J33</f>
        <v>0</v>
      </c>
      <c r="G82" s="17">
        <f>'5. General Ledger'!N33</f>
        <v>0</v>
      </c>
      <c r="H82" s="330" t="str">
        <f t="shared" si="5"/>
        <v>NA</v>
      </c>
      <c r="I82" s="330"/>
      <c r="J82" s="330"/>
      <c r="K82" s="330"/>
      <c r="L82" s="330"/>
      <c r="M82" s="330"/>
      <c r="N82" s="330"/>
      <c r="O82" s="330"/>
      <c r="R82" s="18" t="str">
        <f t="shared" si="6"/>
        <v>yes</v>
      </c>
    </row>
    <row r="83" spans="3:18" x14ac:dyDescent="0.2">
      <c r="C83" s="5"/>
      <c r="D83" s="7">
        <f>'5. General Ledger'!D34</f>
        <v>0</v>
      </c>
      <c r="E83" s="17">
        <f>'5. General Ledger'!E34</f>
        <v>0</v>
      </c>
      <c r="F83" s="17">
        <f>'5. General Ledger'!J34</f>
        <v>0</v>
      </c>
      <c r="G83" s="17">
        <f>'5. General Ledger'!N34</f>
        <v>0</v>
      </c>
      <c r="H83" s="327" t="str">
        <f t="shared" si="5"/>
        <v>NA</v>
      </c>
      <c r="I83" s="328"/>
      <c r="J83" s="328"/>
      <c r="K83" s="328"/>
      <c r="L83" s="328"/>
      <c r="M83" s="328"/>
      <c r="N83" s="328"/>
      <c r="O83" s="329"/>
      <c r="R83" s="18" t="str">
        <f t="shared" si="6"/>
        <v>yes</v>
      </c>
    </row>
    <row r="84" spans="3:18" x14ac:dyDescent="0.2">
      <c r="C84" s="5"/>
      <c r="D84" s="7">
        <f>'5. General Ledger'!D35</f>
        <v>0</v>
      </c>
      <c r="E84" s="17">
        <f>'5. General Ledger'!E35</f>
        <v>0</v>
      </c>
      <c r="F84" s="17">
        <f>'5. General Ledger'!J35</f>
        <v>0</v>
      </c>
      <c r="G84" s="17">
        <f>'5. General Ledger'!N35</f>
        <v>0</v>
      </c>
      <c r="H84" s="327" t="str">
        <f t="shared" ref="H84:H122" si="7">IF(AND(F84&lt;&gt;0,G84&lt;&gt;0),"","NA")</f>
        <v>NA</v>
      </c>
      <c r="I84" s="328"/>
      <c r="J84" s="328"/>
      <c r="K84" s="328"/>
      <c r="L84" s="328"/>
      <c r="M84" s="328"/>
      <c r="N84" s="328"/>
      <c r="O84" s="329"/>
      <c r="R84" s="18" t="str">
        <f t="shared" si="6"/>
        <v>yes</v>
      </c>
    </row>
    <row r="85" spans="3:18" x14ac:dyDescent="0.2">
      <c r="C85" s="5"/>
      <c r="D85" s="7">
        <f>'5. General Ledger'!D36</f>
        <v>0</v>
      </c>
      <c r="E85" s="17">
        <f>'5. General Ledger'!E36</f>
        <v>0</v>
      </c>
      <c r="F85" s="17">
        <f>'5. General Ledger'!J36</f>
        <v>0</v>
      </c>
      <c r="G85" s="17">
        <f>'5. General Ledger'!N36</f>
        <v>0</v>
      </c>
      <c r="H85" s="327" t="str">
        <f t="shared" si="7"/>
        <v>NA</v>
      </c>
      <c r="I85" s="328"/>
      <c r="J85" s="328"/>
      <c r="K85" s="328"/>
      <c r="L85" s="328"/>
      <c r="M85" s="328"/>
      <c r="N85" s="328"/>
      <c r="O85" s="329"/>
      <c r="R85" s="18" t="str">
        <f t="shared" si="6"/>
        <v>yes</v>
      </c>
    </row>
    <row r="86" spans="3:18" x14ac:dyDescent="0.2">
      <c r="C86" s="5"/>
      <c r="D86" s="7">
        <f>'5. General Ledger'!D37</f>
        <v>0</v>
      </c>
      <c r="E86" s="17">
        <f>'5. General Ledger'!E37</f>
        <v>0</v>
      </c>
      <c r="F86" s="17">
        <f>'5. General Ledger'!J37</f>
        <v>0</v>
      </c>
      <c r="G86" s="17">
        <f>'5. General Ledger'!N37</f>
        <v>0</v>
      </c>
      <c r="H86" s="327" t="str">
        <f t="shared" si="7"/>
        <v>NA</v>
      </c>
      <c r="I86" s="328"/>
      <c r="J86" s="328"/>
      <c r="K86" s="328"/>
      <c r="L86" s="328"/>
      <c r="M86" s="328"/>
      <c r="N86" s="328"/>
      <c r="O86" s="329"/>
      <c r="R86" s="18" t="str">
        <f t="shared" si="6"/>
        <v>yes</v>
      </c>
    </row>
    <row r="87" spans="3:18" x14ac:dyDescent="0.2">
      <c r="C87" s="5"/>
      <c r="D87" s="7">
        <f>'5. General Ledger'!D38</f>
        <v>0</v>
      </c>
      <c r="E87" s="17">
        <f>'5. General Ledger'!E38</f>
        <v>0</v>
      </c>
      <c r="F87" s="17">
        <f>'5. General Ledger'!J38</f>
        <v>0</v>
      </c>
      <c r="G87" s="17">
        <f>'5. General Ledger'!N38</f>
        <v>0</v>
      </c>
      <c r="H87" s="327" t="str">
        <f t="shared" si="7"/>
        <v>NA</v>
      </c>
      <c r="I87" s="328"/>
      <c r="J87" s="328"/>
      <c r="K87" s="328"/>
      <c r="L87" s="328"/>
      <c r="M87" s="328"/>
      <c r="N87" s="328"/>
      <c r="O87" s="329"/>
      <c r="R87" s="18" t="str">
        <f t="shared" si="6"/>
        <v>yes</v>
      </c>
    </row>
    <row r="88" spans="3:18" x14ac:dyDescent="0.2">
      <c r="C88" s="5"/>
      <c r="D88" s="7">
        <f>'5. General Ledger'!D39</f>
        <v>0</v>
      </c>
      <c r="E88" s="17">
        <f>'5. General Ledger'!E39</f>
        <v>0</v>
      </c>
      <c r="F88" s="17">
        <f>'5. General Ledger'!J39</f>
        <v>0</v>
      </c>
      <c r="G88" s="17">
        <f>'5. General Ledger'!N39</f>
        <v>0</v>
      </c>
      <c r="H88" s="327" t="str">
        <f t="shared" si="7"/>
        <v>NA</v>
      </c>
      <c r="I88" s="328"/>
      <c r="J88" s="328"/>
      <c r="K88" s="328"/>
      <c r="L88" s="328"/>
      <c r="M88" s="328"/>
      <c r="N88" s="328"/>
      <c r="O88" s="329"/>
      <c r="R88" s="18" t="str">
        <f t="shared" si="6"/>
        <v>yes</v>
      </c>
    </row>
    <row r="89" spans="3:18" x14ac:dyDescent="0.2">
      <c r="C89" s="5"/>
      <c r="D89" s="7">
        <f>'5. General Ledger'!D40</f>
        <v>0</v>
      </c>
      <c r="E89" s="17">
        <f>'5. General Ledger'!E40</f>
        <v>0</v>
      </c>
      <c r="F89" s="17">
        <f>'5. General Ledger'!J40</f>
        <v>0</v>
      </c>
      <c r="G89" s="17">
        <f>'5. General Ledger'!N40</f>
        <v>0</v>
      </c>
      <c r="H89" s="327" t="str">
        <f t="shared" si="7"/>
        <v>NA</v>
      </c>
      <c r="I89" s="328"/>
      <c r="J89" s="328"/>
      <c r="K89" s="328"/>
      <c r="L89" s="328"/>
      <c r="M89" s="328"/>
      <c r="N89" s="328"/>
      <c r="O89" s="329"/>
      <c r="R89" s="18" t="str">
        <f t="shared" si="6"/>
        <v>yes</v>
      </c>
    </row>
    <row r="90" spans="3:18" x14ac:dyDescent="0.2">
      <c r="C90" s="5"/>
      <c r="D90" s="7">
        <f>'5. General Ledger'!D41</f>
        <v>0</v>
      </c>
      <c r="E90" s="17">
        <f>'5. General Ledger'!E41</f>
        <v>0</v>
      </c>
      <c r="F90" s="17">
        <f>'5. General Ledger'!J41</f>
        <v>0</v>
      </c>
      <c r="G90" s="17">
        <f>'5. General Ledger'!N41</f>
        <v>0</v>
      </c>
      <c r="H90" s="327" t="str">
        <f t="shared" si="7"/>
        <v>NA</v>
      </c>
      <c r="I90" s="328"/>
      <c r="J90" s="328"/>
      <c r="K90" s="328"/>
      <c r="L90" s="328"/>
      <c r="M90" s="328"/>
      <c r="N90" s="328"/>
      <c r="O90" s="329"/>
      <c r="R90" s="18" t="str">
        <f t="shared" si="6"/>
        <v>yes</v>
      </c>
    </row>
    <row r="91" spans="3:18" x14ac:dyDescent="0.2">
      <c r="C91" s="5"/>
      <c r="D91" s="7">
        <f>'5. General Ledger'!D42</f>
        <v>0</v>
      </c>
      <c r="E91" s="17">
        <f>'5. General Ledger'!E42</f>
        <v>0</v>
      </c>
      <c r="F91" s="17">
        <f>'5. General Ledger'!J42</f>
        <v>0</v>
      </c>
      <c r="G91" s="17">
        <f>'5. General Ledger'!N42</f>
        <v>0</v>
      </c>
      <c r="H91" s="327" t="str">
        <f t="shared" si="7"/>
        <v>NA</v>
      </c>
      <c r="I91" s="328"/>
      <c r="J91" s="328"/>
      <c r="K91" s="328"/>
      <c r="L91" s="328"/>
      <c r="M91" s="328"/>
      <c r="N91" s="328"/>
      <c r="O91" s="329"/>
      <c r="R91" s="18" t="str">
        <f t="shared" si="6"/>
        <v>yes</v>
      </c>
    </row>
    <row r="92" spans="3:18" x14ac:dyDescent="0.2">
      <c r="C92" s="5"/>
      <c r="D92" s="7">
        <f>'5. General Ledger'!D43</f>
        <v>0</v>
      </c>
      <c r="E92" s="17">
        <f>'5. General Ledger'!E43</f>
        <v>0</v>
      </c>
      <c r="F92" s="17">
        <f>'5. General Ledger'!J43</f>
        <v>0</v>
      </c>
      <c r="G92" s="17">
        <f>'5. General Ledger'!N43</f>
        <v>0</v>
      </c>
      <c r="H92" s="327" t="str">
        <f t="shared" si="7"/>
        <v>NA</v>
      </c>
      <c r="I92" s="328"/>
      <c r="J92" s="328"/>
      <c r="K92" s="328"/>
      <c r="L92" s="328"/>
      <c r="M92" s="328"/>
      <c r="N92" s="328"/>
      <c r="O92" s="329"/>
      <c r="R92" s="18" t="str">
        <f t="shared" si="6"/>
        <v>yes</v>
      </c>
    </row>
    <row r="93" spans="3:18" x14ac:dyDescent="0.2">
      <c r="C93" s="5"/>
      <c r="D93" s="7">
        <f>'5. General Ledger'!D44</f>
        <v>0</v>
      </c>
      <c r="E93" s="17">
        <f>'5. General Ledger'!E44</f>
        <v>0</v>
      </c>
      <c r="F93" s="17">
        <f>'5. General Ledger'!J44</f>
        <v>0</v>
      </c>
      <c r="G93" s="17">
        <f>'5. General Ledger'!N44</f>
        <v>0</v>
      </c>
      <c r="H93" s="327" t="str">
        <f t="shared" si="7"/>
        <v>NA</v>
      </c>
      <c r="I93" s="328"/>
      <c r="J93" s="328"/>
      <c r="K93" s="328"/>
      <c r="L93" s="328"/>
      <c r="M93" s="328"/>
      <c r="N93" s="328"/>
      <c r="O93" s="329"/>
      <c r="R93" s="18" t="str">
        <f t="shared" si="6"/>
        <v>yes</v>
      </c>
    </row>
    <row r="94" spans="3:18" x14ac:dyDescent="0.2">
      <c r="C94" s="5"/>
      <c r="D94" s="7">
        <f>'5. General Ledger'!D45</f>
        <v>0</v>
      </c>
      <c r="E94" s="17">
        <f>'5. General Ledger'!E45</f>
        <v>0</v>
      </c>
      <c r="F94" s="17">
        <f>'5. General Ledger'!J45</f>
        <v>0</v>
      </c>
      <c r="G94" s="17">
        <f>'5. General Ledger'!N45</f>
        <v>0</v>
      </c>
      <c r="H94" s="327" t="str">
        <f t="shared" si="7"/>
        <v>NA</v>
      </c>
      <c r="I94" s="328"/>
      <c r="J94" s="328"/>
      <c r="K94" s="328"/>
      <c r="L94" s="328"/>
      <c r="M94" s="328"/>
      <c r="N94" s="328"/>
      <c r="O94" s="329"/>
      <c r="R94" s="18" t="str">
        <f t="shared" si="6"/>
        <v>yes</v>
      </c>
    </row>
    <row r="95" spans="3:18" x14ac:dyDescent="0.2">
      <c r="C95" s="5"/>
      <c r="D95" s="7">
        <f>'5. General Ledger'!D46</f>
        <v>0</v>
      </c>
      <c r="E95" s="17">
        <f>'5. General Ledger'!E46</f>
        <v>0</v>
      </c>
      <c r="F95" s="17">
        <f>'5. General Ledger'!J46</f>
        <v>0</v>
      </c>
      <c r="G95" s="17">
        <f>'5. General Ledger'!N46</f>
        <v>0</v>
      </c>
      <c r="H95" s="327" t="str">
        <f t="shared" si="7"/>
        <v>NA</v>
      </c>
      <c r="I95" s="328"/>
      <c r="J95" s="328"/>
      <c r="K95" s="328"/>
      <c r="L95" s="328"/>
      <c r="M95" s="328"/>
      <c r="N95" s="328"/>
      <c r="O95" s="329"/>
      <c r="R95" s="18" t="str">
        <f t="shared" si="6"/>
        <v>yes</v>
      </c>
    </row>
    <row r="96" spans="3:18" x14ac:dyDescent="0.2">
      <c r="C96" s="5"/>
      <c r="D96" s="7">
        <f>'5. General Ledger'!D47</f>
        <v>0</v>
      </c>
      <c r="E96" s="17">
        <f>'5. General Ledger'!E47</f>
        <v>0</v>
      </c>
      <c r="F96" s="17">
        <f>'5. General Ledger'!J47</f>
        <v>0</v>
      </c>
      <c r="G96" s="17">
        <f>'5. General Ledger'!N47</f>
        <v>0</v>
      </c>
      <c r="H96" s="327" t="str">
        <f t="shared" si="7"/>
        <v>NA</v>
      </c>
      <c r="I96" s="328"/>
      <c r="J96" s="328"/>
      <c r="K96" s="328"/>
      <c r="L96" s="328"/>
      <c r="M96" s="328"/>
      <c r="N96" s="328"/>
      <c r="O96" s="329"/>
      <c r="R96" s="18" t="str">
        <f t="shared" si="6"/>
        <v>yes</v>
      </c>
    </row>
    <row r="97" spans="3:18" x14ac:dyDescent="0.2">
      <c r="C97" s="5"/>
      <c r="D97" s="7">
        <f>'5. General Ledger'!D48</f>
        <v>0</v>
      </c>
      <c r="E97" s="17">
        <f>'5. General Ledger'!E48</f>
        <v>0</v>
      </c>
      <c r="F97" s="17">
        <f>'5. General Ledger'!J48</f>
        <v>0</v>
      </c>
      <c r="G97" s="17">
        <f>'5. General Ledger'!N48</f>
        <v>0</v>
      </c>
      <c r="H97" s="327" t="str">
        <f t="shared" si="7"/>
        <v>NA</v>
      </c>
      <c r="I97" s="328"/>
      <c r="J97" s="328"/>
      <c r="K97" s="328"/>
      <c r="L97" s="328"/>
      <c r="M97" s="328"/>
      <c r="N97" s="328"/>
      <c r="O97" s="329"/>
      <c r="R97" s="18" t="str">
        <f t="shared" si="6"/>
        <v>yes</v>
      </c>
    </row>
    <row r="98" spans="3:18" x14ac:dyDescent="0.2">
      <c r="C98" s="5"/>
      <c r="D98" s="7">
        <f>'5. General Ledger'!D49</f>
        <v>0</v>
      </c>
      <c r="E98" s="17">
        <f>'5. General Ledger'!E49</f>
        <v>0</v>
      </c>
      <c r="F98" s="17">
        <f>'5. General Ledger'!J49</f>
        <v>0</v>
      </c>
      <c r="G98" s="17">
        <f>'5. General Ledger'!N49</f>
        <v>0</v>
      </c>
      <c r="H98" s="327" t="str">
        <f t="shared" si="7"/>
        <v>NA</v>
      </c>
      <c r="I98" s="328"/>
      <c r="J98" s="328"/>
      <c r="K98" s="328"/>
      <c r="L98" s="328"/>
      <c r="M98" s="328"/>
      <c r="N98" s="328"/>
      <c r="O98" s="329"/>
      <c r="R98" s="18" t="str">
        <f t="shared" si="6"/>
        <v>yes</v>
      </c>
    </row>
    <row r="99" spans="3:18" x14ac:dyDescent="0.2">
      <c r="C99" s="5"/>
      <c r="D99" s="7">
        <f>'5. General Ledger'!D50</f>
        <v>0</v>
      </c>
      <c r="E99" s="17">
        <f>'5. General Ledger'!E50</f>
        <v>0</v>
      </c>
      <c r="F99" s="17">
        <f>'5. General Ledger'!J50</f>
        <v>0</v>
      </c>
      <c r="G99" s="17">
        <f>'5. General Ledger'!N50</f>
        <v>0</v>
      </c>
      <c r="H99" s="327" t="str">
        <f t="shared" si="7"/>
        <v>NA</v>
      </c>
      <c r="I99" s="328"/>
      <c r="J99" s="328"/>
      <c r="K99" s="328"/>
      <c r="L99" s="328"/>
      <c r="M99" s="328"/>
      <c r="N99" s="328"/>
      <c r="O99" s="329"/>
      <c r="R99" s="18" t="str">
        <f t="shared" si="6"/>
        <v>yes</v>
      </c>
    </row>
    <row r="100" spans="3:18" x14ac:dyDescent="0.2">
      <c r="C100" s="5"/>
      <c r="D100" s="7">
        <f>'5. General Ledger'!D51</f>
        <v>0</v>
      </c>
      <c r="E100" s="17">
        <f>'5. General Ledger'!E51</f>
        <v>0</v>
      </c>
      <c r="F100" s="17">
        <f>'5. General Ledger'!J51</f>
        <v>0</v>
      </c>
      <c r="G100" s="17">
        <f>'5. General Ledger'!N51</f>
        <v>0</v>
      </c>
      <c r="H100" s="327" t="str">
        <f t="shared" si="7"/>
        <v>NA</v>
      </c>
      <c r="I100" s="328"/>
      <c r="J100" s="328"/>
      <c r="K100" s="328"/>
      <c r="L100" s="328"/>
      <c r="M100" s="328"/>
      <c r="N100" s="328"/>
      <c r="O100" s="329"/>
      <c r="R100" s="18" t="str">
        <f t="shared" si="6"/>
        <v>yes</v>
      </c>
    </row>
    <row r="101" spans="3:18" x14ac:dyDescent="0.2">
      <c r="C101" s="5"/>
      <c r="D101" s="7">
        <f>'5. General Ledger'!D52</f>
        <v>0</v>
      </c>
      <c r="E101" s="17">
        <f>'5. General Ledger'!E52</f>
        <v>0</v>
      </c>
      <c r="F101" s="17">
        <f>'5. General Ledger'!J52</f>
        <v>0</v>
      </c>
      <c r="G101" s="17">
        <f>'5. General Ledger'!N52</f>
        <v>0</v>
      </c>
      <c r="H101" s="327" t="str">
        <f t="shared" si="7"/>
        <v>NA</v>
      </c>
      <c r="I101" s="328"/>
      <c r="J101" s="328"/>
      <c r="K101" s="328"/>
      <c r="L101" s="328"/>
      <c r="M101" s="328"/>
      <c r="N101" s="328"/>
      <c r="O101" s="329"/>
      <c r="R101" s="18" t="str">
        <f t="shared" si="6"/>
        <v>yes</v>
      </c>
    </row>
    <row r="102" spans="3:18" x14ac:dyDescent="0.2">
      <c r="C102" s="5"/>
      <c r="D102" s="7">
        <f>'5. General Ledger'!D53</f>
        <v>0</v>
      </c>
      <c r="E102" s="17">
        <f>'5. General Ledger'!E53</f>
        <v>0</v>
      </c>
      <c r="F102" s="17">
        <f>'5. General Ledger'!J53</f>
        <v>0</v>
      </c>
      <c r="G102" s="17">
        <f>'5. General Ledger'!N53</f>
        <v>0</v>
      </c>
      <c r="H102" s="327" t="str">
        <f t="shared" si="7"/>
        <v>NA</v>
      </c>
      <c r="I102" s="328"/>
      <c r="J102" s="328"/>
      <c r="K102" s="328"/>
      <c r="L102" s="328"/>
      <c r="M102" s="328"/>
      <c r="N102" s="328"/>
      <c r="O102" s="329"/>
      <c r="R102" s="18" t="str">
        <f t="shared" si="6"/>
        <v>yes</v>
      </c>
    </row>
    <row r="103" spans="3:18" x14ac:dyDescent="0.2">
      <c r="C103" s="5"/>
      <c r="D103" s="7">
        <f>'5. General Ledger'!D54</f>
        <v>0</v>
      </c>
      <c r="E103" s="17">
        <f>'5. General Ledger'!E54</f>
        <v>0</v>
      </c>
      <c r="F103" s="17">
        <f>'5. General Ledger'!J54</f>
        <v>0</v>
      </c>
      <c r="G103" s="17">
        <f>'5. General Ledger'!N54</f>
        <v>0</v>
      </c>
      <c r="H103" s="327" t="str">
        <f t="shared" si="7"/>
        <v>NA</v>
      </c>
      <c r="I103" s="328"/>
      <c r="J103" s="328"/>
      <c r="K103" s="328"/>
      <c r="L103" s="328"/>
      <c r="M103" s="328"/>
      <c r="N103" s="328"/>
      <c r="O103" s="329"/>
      <c r="R103" s="18" t="str">
        <f t="shared" si="6"/>
        <v>yes</v>
      </c>
    </row>
    <row r="104" spans="3:18" x14ac:dyDescent="0.2">
      <c r="C104" s="5"/>
      <c r="D104" s="7">
        <f>'5. General Ledger'!D55</f>
        <v>0</v>
      </c>
      <c r="E104" s="17">
        <f>'5. General Ledger'!E55</f>
        <v>0</v>
      </c>
      <c r="F104" s="17">
        <f>'5. General Ledger'!J55</f>
        <v>0</v>
      </c>
      <c r="G104" s="17">
        <f>'5. General Ledger'!N55</f>
        <v>0</v>
      </c>
      <c r="H104" s="327" t="str">
        <f t="shared" si="7"/>
        <v>NA</v>
      </c>
      <c r="I104" s="328"/>
      <c r="J104" s="328"/>
      <c r="K104" s="328"/>
      <c r="L104" s="328"/>
      <c r="M104" s="328"/>
      <c r="N104" s="328"/>
      <c r="O104" s="329"/>
      <c r="R104" s="18" t="str">
        <f t="shared" si="6"/>
        <v>yes</v>
      </c>
    </row>
    <row r="105" spans="3:18" x14ac:dyDescent="0.2">
      <c r="C105" s="5"/>
      <c r="D105" s="7">
        <f>'5. General Ledger'!D56</f>
        <v>0</v>
      </c>
      <c r="E105" s="17">
        <f>'5. General Ledger'!E56</f>
        <v>0</v>
      </c>
      <c r="F105" s="17">
        <f>'5. General Ledger'!J56</f>
        <v>0</v>
      </c>
      <c r="G105" s="17">
        <f>'5. General Ledger'!N56</f>
        <v>0</v>
      </c>
      <c r="H105" s="327" t="str">
        <f t="shared" si="7"/>
        <v>NA</v>
      </c>
      <c r="I105" s="328"/>
      <c r="J105" s="328"/>
      <c r="K105" s="328"/>
      <c r="L105" s="328"/>
      <c r="M105" s="328"/>
      <c r="N105" s="328"/>
      <c r="O105" s="329"/>
      <c r="R105" s="18" t="str">
        <f t="shared" si="6"/>
        <v>yes</v>
      </c>
    </row>
    <row r="106" spans="3:18" x14ac:dyDescent="0.2">
      <c r="C106" s="5"/>
      <c r="D106" s="7">
        <f>'5. General Ledger'!D57</f>
        <v>0</v>
      </c>
      <c r="E106" s="17">
        <f>'5. General Ledger'!E57</f>
        <v>0</v>
      </c>
      <c r="F106" s="17">
        <f>'5. General Ledger'!J57</f>
        <v>0</v>
      </c>
      <c r="G106" s="17">
        <f>'5. General Ledger'!N57</f>
        <v>0</v>
      </c>
      <c r="H106" s="327" t="str">
        <f t="shared" si="7"/>
        <v>NA</v>
      </c>
      <c r="I106" s="328"/>
      <c r="J106" s="328"/>
      <c r="K106" s="328"/>
      <c r="L106" s="328"/>
      <c r="M106" s="328"/>
      <c r="N106" s="328"/>
      <c r="O106" s="329"/>
      <c r="R106" s="18" t="str">
        <f t="shared" si="6"/>
        <v>yes</v>
      </c>
    </row>
    <row r="107" spans="3:18" x14ac:dyDescent="0.2">
      <c r="C107" s="5"/>
      <c r="D107" s="7">
        <f>'5. General Ledger'!D58</f>
        <v>0</v>
      </c>
      <c r="E107" s="17">
        <f>'5. General Ledger'!E58</f>
        <v>0</v>
      </c>
      <c r="F107" s="17">
        <f>'5. General Ledger'!J58</f>
        <v>0</v>
      </c>
      <c r="G107" s="17">
        <f>'5. General Ledger'!N58</f>
        <v>0</v>
      </c>
      <c r="H107" s="327" t="str">
        <f t="shared" si="7"/>
        <v>NA</v>
      </c>
      <c r="I107" s="328"/>
      <c r="J107" s="328"/>
      <c r="K107" s="328"/>
      <c r="L107" s="328"/>
      <c r="M107" s="328"/>
      <c r="N107" s="328"/>
      <c r="O107" s="329"/>
      <c r="R107" s="18" t="str">
        <f t="shared" si="6"/>
        <v>yes</v>
      </c>
    </row>
    <row r="108" spans="3:18" x14ac:dyDescent="0.2">
      <c r="C108" s="5"/>
      <c r="D108" s="7">
        <f>'5. General Ledger'!D59</f>
        <v>0</v>
      </c>
      <c r="E108" s="17">
        <f>'5. General Ledger'!E59</f>
        <v>0</v>
      </c>
      <c r="F108" s="17">
        <f>'5. General Ledger'!J59</f>
        <v>0</v>
      </c>
      <c r="G108" s="17">
        <f>'5. General Ledger'!N59</f>
        <v>0</v>
      </c>
      <c r="H108" s="327" t="str">
        <f t="shared" si="7"/>
        <v>NA</v>
      </c>
      <c r="I108" s="328"/>
      <c r="J108" s="328"/>
      <c r="K108" s="328"/>
      <c r="L108" s="328"/>
      <c r="M108" s="328"/>
      <c r="N108" s="328"/>
      <c r="O108" s="329"/>
      <c r="R108" s="18" t="str">
        <f t="shared" si="6"/>
        <v>yes</v>
      </c>
    </row>
    <row r="109" spans="3:18" x14ac:dyDescent="0.2">
      <c r="C109" s="5"/>
      <c r="D109" s="7">
        <f>'5. General Ledger'!D60</f>
        <v>0</v>
      </c>
      <c r="E109" s="17">
        <f>'5. General Ledger'!E60</f>
        <v>0</v>
      </c>
      <c r="F109" s="17">
        <f>'5. General Ledger'!J60</f>
        <v>0</v>
      </c>
      <c r="G109" s="17">
        <f>'5. General Ledger'!N60</f>
        <v>0</v>
      </c>
      <c r="H109" s="327" t="str">
        <f t="shared" si="7"/>
        <v>NA</v>
      </c>
      <c r="I109" s="328"/>
      <c r="J109" s="328"/>
      <c r="K109" s="328"/>
      <c r="L109" s="328"/>
      <c r="M109" s="328"/>
      <c r="N109" s="328"/>
      <c r="O109" s="329"/>
      <c r="R109" s="18" t="str">
        <f t="shared" si="6"/>
        <v>yes</v>
      </c>
    </row>
    <row r="110" spans="3:18" x14ac:dyDescent="0.2">
      <c r="C110" s="5"/>
      <c r="D110" s="7">
        <f>'5. General Ledger'!D61</f>
        <v>0</v>
      </c>
      <c r="E110" s="17">
        <f>'5. General Ledger'!E61</f>
        <v>0</v>
      </c>
      <c r="F110" s="17">
        <f>'5. General Ledger'!J61</f>
        <v>0</v>
      </c>
      <c r="G110" s="17">
        <f>'5. General Ledger'!N61</f>
        <v>0</v>
      </c>
      <c r="H110" s="327" t="str">
        <f t="shared" si="7"/>
        <v>NA</v>
      </c>
      <c r="I110" s="328"/>
      <c r="J110" s="328"/>
      <c r="K110" s="328"/>
      <c r="L110" s="328"/>
      <c r="M110" s="328"/>
      <c r="N110" s="328"/>
      <c r="O110" s="329"/>
      <c r="R110" s="18" t="str">
        <f t="shared" si="6"/>
        <v>yes</v>
      </c>
    </row>
    <row r="111" spans="3:18" x14ac:dyDescent="0.2">
      <c r="C111" s="5"/>
      <c r="D111" s="7">
        <f>'5. General Ledger'!D62</f>
        <v>0</v>
      </c>
      <c r="E111" s="17">
        <f>'5. General Ledger'!E62</f>
        <v>0</v>
      </c>
      <c r="F111" s="17">
        <f>'5. General Ledger'!J62</f>
        <v>0</v>
      </c>
      <c r="G111" s="17">
        <f>'5. General Ledger'!N62</f>
        <v>0</v>
      </c>
      <c r="H111" s="327" t="str">
        <f t="shared" si="7"/>
        <v>NA</v>
      </c>
      <c r="I111" s="328"/>
      <c r="J111" s="328"/>
      <c r="K111" s="328"/>
      <c r="L111" s="328"/>
      <c r="M111" s="328"/>
      <c r="N111" s="328"/>
      <c r="O111" s="329"/>
      <c r="R111" s="18" t="str">
        <f t="shared" si="6"/>
        <v>yes</v>
      </c>
    </row>
    <row r="112" spans="3:18" x14ac:dyDescent="0.2">
      <c r="C112" s="5"/>
      <c r="D112" s="7">
        <f>'5. General Ledger'!D63</f>
        <v>0</v>
      </c>
      <c r="E112" s="17">
        <f>'5. General Ledger'!E63</f>
        <v>0</v>
      </c>
      <c r="F112" s="17">
        <f>'5. General Ledger'!J63</f>
        <v>0</v>
      </c>
      <c r="G112" s="17">
        <f>'5. General Ledger'!N63</f>
        <v>0</v>
      </c>
      <c r="H112" s="327" t="str">
        <f t="shared" si="7"/>
        <v>NA</v>
      </c>
      <c r="I112" s="328"/>
      <c r="J112" s="328"/>
      <c r="K112" s="328"/>
      <c r="L112" s="328"/>
      <c r="M112" s="328"/>
      <c r="N112" s="328"/>
      <c r="O112" s="329"/>
      <c r="R112" s="18" t="str">
        <f t="shared" si="6"/>
        <v>yes</v>
      </c>
    </row>
    <row r="113" spans="3:18" x14ac:dyDescent="0.2">
      <c r="C113" s="5"/>
      <c r="D113" s="7">
        <f>'5. General Ledger'!D64</f>
        <v>0</v>
      </c>
      <c r="E113" s="17">
        <f>'5. General Ledger'!E64</f>
        <v>0</v>
      </c>
      <c r="F113" s="17">
        <f>'5. General Ledger'!J64</f>
        <v>0</v>
      </c>
      <c r="G113" s="17">
        <f>'5. General Ledger'!N64</f>
        <v>0</v>
      </c>
      <c r="H113" s="327" t="str">
        <f t="shared" si="7"/>
        <v>NA</v>
      </c>
      <c r="I113" s="328"/>
      <c r="J113" s="328"/>
      <c r="K113" s="328"/>
      <c r="L113" s="328"/>
      <c r="M113" s="328"/>
      <c r="N113" s="328"/>
      <c r="O113" s="329"/>
      <c r="R113" s="18" t="str">
        <f t="shared" si="6"/>
        <v>yes</v>
      </c>
    </row>
    <row r="114" spans="3:18" x14ac:dyDescent="0.2">
      <c r="C114" s="5"/>
      <c r="D114" s="7">
        <f>'5. General Ledger'!D65</f>
        <v>0</v>
      </c>
      <c r="E114" s="17">
        <f>'5. General Ledger'!E65</f>
        <v>0</v>
      </c>
      <c r="F114" s="17">
        <f>'5. General Ledger'!J65</f>
        <v>0</v>
      </c>
      <c r="G114" s="17">
        <f>'5. General Ledger'!N65</f>
        <v>0</v>
      </c>
      <c r="H114" s="327" t="str">
        <f t="shared" si="7"/>
        <v>NA</v>
      </c>
      <c r="I114" s="328"/>
      <c r="J114" s="328"/>
      <c r="K114" s="328"/>
      <c r="L114" s="328"/>
      <c r="M114" s="328"/>
      <c r="N114" s="328"/>
      <c r="O114" s="329"/>
      <c r="R114" s="18" t="str">
        <f t="shared" si="6"/>
        <v>yes</v>
      </c>
    </row>
    <row r="115" spans="3:18" x14ac:dyDescent="0.2">
      <c r="C115" s="5"/>
      <c r="D115" s="7">
        <f>'5. General Ledger'!D64</f>
        <v>0</v>
      </c>
      <c r="E115" s="17">
        <f>'5. General Ledger'!E64</f>
        <v>0</v>
      </c>
      <c r="F115" s="17">
        <f>'5. General Ledger'!J64</f>
        <v>0</v>
      </c>
      <c r="G115" s="17">
        <f>'5. General Ledger'!N64</f>
        <v>0</v>
      </c>
      <c r="H115" s="327" t="str">
        <f t="shared" si="7"/>
        <v>NA</v>
      </c>
      <c r="I115" s="328"/>
      <c r="J115" s="328"/>
      <c r="K115" s="328"/>
      <c r="L115" s="328"/>
      <c r="M115" s="328"/>
      <c r="N115" s="328"/>
      <c r="O115" s="329"/>
      <c r="R115" s="18" t="str">
        <f t="shared" si="6"/>
        <v>yes</v>
      </c>
    </row>
    <row r="116" spans="3:18" x14ac:dyDescent="0.2">
      <c r="C116" s="5"/>
      <c r="D116" s="7">
        <f>'5. General Ledger'!D65</f>
        <v>0</v>
      </c>
      <c r="E116" s="17">
        <f>'5. General Ledger'!E65</f>
        <v>0</v>
      </c>
      <c r="F116" s="17">
        <f>'5. General Ledger'!J65</f>
        <v>0</v>
      </c>
      <c r="G116" s="17">
        <f>'5. General Ledger'!N65</f>
        <v>0</v>
      </c>
      <c r="H116" s="327" t="str">
        <f t="shared" si="7"/>
        <v>NA</v>
      </c>
      <c r="I116" s="328"/>
      <c r="J116" s="328"/>
      <c r="K116" s="328"/>
      <c r="L116" s="328"/>
      <c r="M116" s="328"/>
      <c r="N116" s="328"/>
      <c r="O116" s="329"/>
      <c r="R116" s="18" t="str">
        <f t="shared" si="6"/>
        <v>yes</v>
      </c>
    </row>
    <row r="117" spans="3:18" x14ac:dyDescent="0.2">
      <c r="C117" s="5"/>
      <c r="D117" s="7">
        <f>'5. General Ledger'!D66</f>
        <v>0</v>
      </c>
      <c r="E117" s="17">
        <f>'5. General Ledger'!E66</f>
        <v>0</v>
      </c>
      <c r="F117" s="17">
        <f>'5. General Ledger'!J66</f>
        <v>0</v>
      </c>
      <c r="G117" s="17">
        <f>'5. General Ledger'!N66</f>
        <v>0</v>
      </c>
      <c r="H117" s="327" t="str">
        <f t="shared" si="7"/>
        <v>NA</v>
      </c>
      <c r="I117" s="328"/>
      <c r="J117" s="328"/>
      <c r="K117" s="328"/>
      <c r="L117" s="328"/>
      <c r="M117" s="328"/>
      <c r="N117" s="328"/>
      <c r="O117" s="329"/>
      <c r="R117" s="18" t="str">
        <f t="shared" si="6"/>
        <v>yes</v>
      </c>
    </row>
    <row r="118" spans="3:18" x14ac:dyDescent="0.2">
      <c r="C118" s="5"/>
      <c r="D118" s="7">
        <f>'5. General Ledger'!D67</f>
        <v>0</v>
      </c>
      <c r="E118" s="17">
        <f>'5. General Ledger'!E67</f>
        <v>0</v>
      </c>
      <c r="F118" s="17">
        <f>'5. General Ledger'!J67</f>
        <v>0</v>
      </c>
      <c r="G118" s="17">
        <f>'5. General Ledger'!N67</f>
        <v>0</v>
      </c>
      <c r="H118" s="327" t="str">
        <f t="shared" si="7"/>
        <v>NA</v>
      </c>
      <c r="I118" s="328"/>
      <c r="J118" s="328"/>
      <c r="K118" s="328"/>
      <c r="L118" s="328"/>
      <c r="M118" s="328"/>
      <c r="N118" s="328"/>
      <c r="O118" s="329"/>
      <c r="R118" s="18" t="str">
        <f t="shared" si="6"/>
        <v>yes</v>
      </c>
    </row>
    <row r="119" spans="3:18" x14ac:dyDescent="0.2">
      <c r="C119" s="11"/>
      <c r="D119" s="7">
        <f>'5. General Ledger'!D68</f>
        <v>0</v>
      </c>
      <c r="E119" s="17">
        <f>'5. General Ledger'!E68</f>
        <v>0</v>
      </c>
      <c r="F119" s="17">
        <f>'5. General Ledger'!J68</f>
        <v>0</v>
      </c>
      <c r="G119" s="17">
        <f>'5. General Ledger'!N68</f>
        <v>0</v>
      </c>
      <c r="H119" s="327" t="str">
        <f t="shared" si="7"/>
        <v>NA</v>
      </c>
      <c r="I119" s="328"/>
      <c r="J119" s="328"/>
      <c r="K119" s="328"/>
      <c r="L119" s="328"/>
      <c r="M119" s="328"/>
      <c r="N119" s="328"/>
      <c r="O119" s="329"/>
      <c r="R119" s="18" t="str">
        <f t="shared" si="6"/>
        <v>yes</v>
      </c>
    </row>
    <row r="120" spans="3:18" x14ac:dyDescent="0.2">
      <c r="C120" s="11"/>
      <c r="D120" s="7">
        <f>'5. General Ledger'!D69</f>
        <v>0</v>
      </c>
      <c r="E120" s="17">
        <f>'5. General Ledger'!E69</f>
        <v>0</v>
      </c>
      <c r="F120" s="17">
        <f>'5. General Ledger'!J69</f>
        <v>0</v>
      </c>
      <c r="G120" s="17">
        <f>'5. General Ledger'!N69</f>
        <v>0</v>
      </c>
      <c r="H120" s="327" t="str">
        <f t="shared" si="7"/>
        <v>NA</v>
      </c>
      <c r="I120" s="328"/>
      <c r="J120" s="328"/>
      <c r="K120" s="328"/>
      <c r="L120" s="328"/>
      <c r="M120" s="328"/>
      <c r="N120" s="328"/>
      <c r="O120" s="329"/>
      <c r="R120" s="18" t="str">
        <f t="shared" si="6"/>
        <v>yes</v>
      </c>
    </row>
    <row r="121" spans="3:18" x14ac:dyDescent="0.2">
      <c r="D121" s="7">
        <f>'5. General Ledger'!D69</f>
        <v>0</v>
      </c>
      <c r="E121" s="17">
        <f>'5. General Ledger'!E69</f>
        <v>0</v>
      </c>
      <c r="F121" s="17">
        <f>'5. General Ledger'!J69</f>
        <v>0</v>
      </c>
      <c r="G121" s="17">
        <f>'5. General Ledger'!N69</f>
        <v>0</v>
      </c>
      <c r="H121" s="327" t="str">
        <f t="shared" si="7"/>
        <v>NA</v>
      </c>
      <c r="I121" s="328"/>
      <c r="J121" s="328"/>
      <c r="K121" s="328"/>
      <c r="L121" s="328"/>
      <c r="M121" s="328"/>
      <c r="N121" s="328"/>
      <c r="O121" s="329"/>
      <c r="Q121" s="44"/>
      <c r="R121" s="18" t="str">
        <f t="shared" si="6"/>
        <v>yes</v>
      </c>
    </row>
    <row r="122" spans="3:18" x14ac:dyDescent="0.2">
      <c r="D122" s="7">
        <f>'5. General Ledger'!D70</f>
        <v>0</v>
      </c>
      <c r="E122" s="17">
        <f>'5. General Ledger'!E70</f>
        <v>0</v>
      </c>
      <c r="F122" s="17">
        <f>'5. General Ledger'!J70</f>
        <v>0</v>
      </c>
      <c r="G122" s="17">
        <f>'5. General Ledger'!N70</f>
        <v>0</v>
      </c>
      <c r="H122" s="327" t="str">
        <f t="shared" si="7"/>
        <v>NA</v>
      </c>
      <c r="I122" s="328"/>
      <c r="J122" s="328"/>
      <c r="K122" s="328"/>
      <c r="L122" s="328"/>
      <c r="M122" s="328"/>
      <c r="N122" s="328"/>
      <c r="O122" s="329"/>
      <c r="Q122" s="44"/>
      <c r="R122" s="18" t="str">
        <f t="shared" si="6"/>
        <v>yes</v>
      </c>
    </row>
    <row r="123" spans="3:18" x14ac:dyDescent="0.2">
      <c r="D123" s="7">
        <f>'5. General Ledger'!D71</f>
        <v>0</v>
      </c>
      <c r="E123" s="17">
        <f>'5. General Ledger'!E71</f>
        <v>0</v>
      </c>
      <c r="F123" s="17">
        <f>'5. General Ledger'!J71</f>
        <v>0</v>
      </c>
      <c r="G123" s="17">
        <f>'5. General Ledger'!N71</f>
        <v>0</v>
      </c>
      <c r="H123" s="330" t="str">
        <f t="shared" si="5"/>
        <v>NA</v>
      </c>
      <c r="I123" s="330"/>
      <c r="J123" s="330"/>
      <c r="K123" s="330"/>
      <c r="L123" s="330"/>
      <c r="M123" s="330"/>
      <c r="N123" s="330"/>
      <c r="O123" s="330"/>
      <c r="R123" s="18" t="str">
        <f t="shared" si="6"/>
        <v>yes</v>
      </c>
    </row>
    <row r="124" spans="3:18" x14ac:dyDescent="0.2">
      <c r="D124" s="7">
        <f>'5. General Ledger'!D72</f>
        <v>0</v>
      </c>
      <c r="E124" s="17">
        <f>'5. General Ledger'!E72</f>
        <v>0</v>
      </c>
      <c r="F124" s="17">
        <f>'5. General Ledger'!J72</f>
        <v>0</v>
      </c>
      <c r="G124" s="17">
        <f>'5. General Ledger'!N72</f>
        <v>0</v>
      </c>
      <c r="H124" s="330" t="str">
        <f t="shared" si="5"/>
        <v>NA</v>
      </c>
      <c r="I124" s="330"/>
      <c r="J124" s="330"/>
      <c r="K124" s="330"/>
      <c r="L124" s="330"/>
      <c r="M124" s="330"/>
      <c r="N124" s="330"/>
      <c r="O124" s="330"/>
      <c r="R124" s="18" t="str">
        <f t="shared" si="6"/>
        <v>yes</v>
      </c>
    </row>
    <row r="125" spans="3:18" x14ac:dyDescent="0.2">
      <c r="D125" s="7">
        <f>'5. General Ledger'!D73</f>
        <v>0</v>
      </c>
      <c r="E125" s="17">
        <f>'5. General Ledger'!E73</f>
        <v>0</v>
      </c>
      <c r="F125" s="17">
        <f>'5. General Ledger'!J73</f>
        <v>0</v>
      </c>
      <c r="G125" s="17">
        <f>'5. General Ledger'!N73</f>
        <v>0</v>
      </c>
      <c r="H125" s="330" t="str">
        <f t="shared" si="5"/>
        <v>NA</v>
      </c>
      <c r="I125" s="330"/>
      <c r="J125" s="330"/>
      <c r="K125" s="330"/>
      <c r="L125" s="330"/>
      <c r="M125" s="330"/>
      <c r="N125" s="330"/>
      <c r="O125" s="330"/>
      <c r="R125" s="18" t="str">
        <f t="shared" si="6"/>
        <v>yes</v>
      </c>
    </row>
    <row r="126" spans="3:18" x14ac:dyDescent="0.2">
      <c r="D126" s="7">
        <f>'5. General Ledger'!D74</f>
        <v>0</v>
      </c>
      <c r="E126" s="17">
        <f>'5. General Ledger'!E74</f>
        <v>0</v>
      </c>
      <c r="F126" s="17">
        <f>'5. General Ledger'!J74</f>
        <v>0</v>
      </c>
      <c r="G126" s="17">
        <f>'5. General Ledger'!N74</f>
        <v>0</v>
      </c>
      <c r="H126" s="330" t="str">
        <f t="shared" si="5"/>
        <v>NA</v>
      </c>
      <c r="I126" s="330"/>
      <c r="J126" s="330"/>
      <c r="K126" s="330"/>
      <c r="L126" s="330"/>
      <c r="M126" s="330"/>
      <c r="N126" s="330"/>
      <c r="O126" s="330"/>
      <c r="R126" s="18" t="str">
        <f t="shared" si="6"/>
        <v>yes</v>
      </c>
    </row>
    <row r="127" spans="3:18" x14ac:dyDescent="0.2">
      <c r="D127" s="7">
        <f>'5. General Ledger'!D75</f>
        <v>0</v>
      </c>
      <c r="E127" s="17">
        <f>'5. General Ledger'!E75</f>
        <v>0</v>
      </c>
      <c r="F127" s="17">
        <f>'5. General Ledger'!J75</f>
        <v>0</v>
      </c>
      <c r="G127" s="17">
        <f>'5. General Ledger'!N75</f>
        <v>0</v>
      </c>
      <c r="H127" s="330" t="str">
        <f t="shared" si="5"/>
        <v>NA</v>
      </c>
      <c r="I127" s="330"/>
      <c r="J127" s="330"/>
      <c r="K127" s="330"/>
      <c r="L127" s="330"/>
      <c r="M127" s="330"/>
      <c r="N127" s="330"/>
      <c r="O127" s="330"/>
      <c r="R127" s="18" t="str">
        <f t="shared" si="6"/>
        <v>yes</v>
      </c>
    </row>
    <row r="128" spans="3:18" x14ac:dyDescent="0.2">
      <c r="D128" s="7">
        <f>'5. General Ledger'!D76</f>
        <v>0</v>
      </c>
      <c r="E128" s="17">
        <f>'5. General Ledger'!E76</f>
        <v>0</v>
      </c>
      <c r="F128" s="17">
        <f>'5. General Ledger'!J76</f>
        <v>0</v>
      </c>
      <c r="G128" s="17">
        <f>'5. General Ledger'!N76</f>
        <v>0</v>
      </c>
      <c r="H128" s="330" t="str">
        <f t="shared" si="5"/>
        <v>NA</v>
      </c>
      <c r="I128" s="330"/>
      <c r="J128" s="330"/>
      <c r="K128" s="330"/>
      <c r="L128" s="330"/>
      <c r="M128" s="330"/>
      <c r="N128" s="330"/>
      <c r="O128" s="330"/>
      <c r="R128" s="18" t="str">
        <f t="shared" si="6"/>
        <v>yes</v>
      </c>
    </row>
    <row r="129" spans="2:18" x14ac:dyDescent="0.2">
      <c r="D129" s="7">
        <f>'5. General Ledger'!D80</f>
        <v>0</v>
      </c>
      <c r="E129" s="17">
        <f>'5. General Ledger'!E80</f>
        <v>0</v>
      </c>
      <c r="F129" s="17">
        <f>'5. General Ledger'!J80</f>
        <v>0</v>
      </c>
      <c r="G129" s="17">
        <f>'5. General Ledger'!N80</f>
        <v>0</v>
      </c>
      <c r="H129" s="330" t="str">
        <f t="shared" si="5"/>
        <v>NA</v>
      </c>
      <c r="I129" s="330"/>
      <c r="J129" s="330"/>
      <c r="K129" s="330"/>
      <c r="L129" s="330"/>
      <c r="M129" s="330"/>
      <c r="N129" s="330"/>
      <c r="O129" s="330"/>
      <c r="R129" s="18" t="str">
        <f t="shared" si="6"/>
        <v>yes</v>
      </c>
    </row>
    <row r="130" spans="2:18" x14ac:dyDescent="0.2">
      <c r="D130" s="7">
        <f>'5. General Ledger'!D81</f>
        <v>0</v>
      </c>
      <c r="E130" s="17">
        <f>'5. General Ledger'!E81</f>
        <v>0</v>
      </c>
      <c r="F130" s="17">
        <f>'5. General Ledger'!J81</f>
        <v>0</v>
      </c>
      <c r="G130" s="17">
        <f>'5. General Ledger'!N81</f>
        <v>0</v>
      </c>
      <c r="H130" s="330" t="str">
        <f t="shared" si="5"/>
        <v>NA</v>
      </c>
      <c r="I130" s="330"/>
      <c r="J130" s="330"/>
      <c r="K130" s="330"/>
      <c r="L130" s="330"/>
      <c r="M130" s="330"/>
      <c r="N130" s="330"/>
      <c r="O130" s="330"/>
      <c r="R130" s="18" t="str">
        <f t="shared" si="6"/>
        <v>yes</v>
      </c>
    </row>
    <row r="132" spans="2:18" ht="15.75" customHeight="1" x14ac:dyDescent="0.25">
      <c r="B132" s="47" t="s">
        <v>31</v>
      </c>
      <c r="C132" s="271" t="s">
        <v>226</v>
      </c>
      <c r="D132" s="335"/>
      <c r="E132" s="335"/>
      <c r="F132" s="335"/>
      <c r="G132" s="335"/>
      <c r="H132" s="335"/>
      <c r="I132" s="335"/>
      <c r="J132" s="335"/>
      <c r="K132" s="335"/>
      <c r="L132" s="335"/>
      <c r="M132" s="335"/>
    </row>
    <row r="133" spans="2:18" x14ac:dyDescent="0.2">
      <c r="C133" s="271"/>
      <c r="D133" s="335"/>
      <c r="E133" s="335"/>
      <c r="F133" s="335"/>
      <c r="G133" s="335"/>
      <c r="H133" s="335"/>
      <c r="I133" s="335"/>
      <c r="J133" s="335"/>
      <c r="K133" s="335"/>
      <c r="L133" s="335"/>
      <c r="M133" s="335"/>
      <c r="R133" s="2">
        <f>IF(D132="",1,0)</f>
        <v>1</v>
      </c>
    </row>
    <row r="134" spans="2:18" x14ac:dyDescent="0.2">
      <c r="C134" s="271"/>
      <c r="D134" s="335"/>
      <c r="E134" s="335"/>
      <c r="F134" s="335"/>
      <c r="G134" s="335"/>
      <c r="H134" s="335"/>
      <c r="I134" s="335"/>
      <c r="J134" s="335"/>
      <c r="K134" s="335"/>
      <c r="L134" s="335"/>
      <c r="M134" s="335"/>
    </row>
    <row r="135" spans="2:18" x14ac:dyDescent="0.2">
      <c r="C135" s="271"/>
      <c r="D135" s="335"/>
      <c r="E135" s="335"/>
      <c r="F135" s="335"/>
      <c r="G135" s="335"/>
      <c r="H135" s="335"/>
      <c r="I135" s="335"/>
      <c r="J135" s="335"/>
      <c r="K135" s="335"/>
      <c r="L135" s="335"/>
      <c r="M135" s="335"/>
    </row>
    <row r="136" spans="2:18" x14ac:dyDescent="0.2">
      <c r="C136" s="271"/>
      <c r="D136" s="335"/>
      <c r="E136" s="335"/>
      <c r="F136" s="335"/>
      <c r="G136" s="335"/>
      <c r="H136" s="335"/>
      <c r="I136" s="335"/>
      <c r="J136" s="335"/>
      <c r="K136" s="335"/>
      <c r="L136" s="335"/>
      <c r="M136" s="335"/>
    </row>
    <row r="137" spans="2:18" x14ac:dyDescent="0.2">
      <c r="C137" s="271"/>
      <c r="D137" s="335"/>
      <c r="E137" s="335"/>
      <c r="F137" s="335"/>
      <c r="G137" s="335"/>
      <c r="H137" s="335"/>
      <c r="I137" s="335"/>
      <c r="J137" s="335"/>
      <c r="K137" s="335"/>
      <c r="L137" s="335"/>
      <c r="M137" s="335"/>
    </row>
    <row r="138" spans="2:18" x14ac:dyDescent="0.2">
      <c r="C138" s="271"/>
      <c r="D138" s="335"/>
      <c r="E138" s="335"/>
      <c r="F138" s="335"/>
      <c r="G138" s="335"/>
      <c r="H138" s="335"/>
      <c r="I138" s="335"/>
      <c r="J138" s="335"/>
      <c r="K138" s="335"/>
      <c r="L138" s="335"/>
      <c r="M138" s="335"/>
    </row>
    <row r="139" spans="2:18" x14ac:dyDescent="0.2">
      <c r="C139" s="271"/>
      <c r="D139" s="335"/>
      <c r="E139" s="335"/>
      <c r="F139" s="335"/>
      <c r="G139" s="335"/>
      <c r="H139" s="335"/>
      <c r="I139" s="335"/>
      <c r="J139" s="335"/>
      <c r="K139" s="335"/>
      <c r="L139" s="335"/>
      <c r="M139" s="335"/>
    </row>
    <row r="140" spans="2:18" x14ac:dyDescent="0.2">
      <c r="D140" s="335"/>
      <c r="E140" s="335"/>
      <c r="F140" s="335"/>
      <c r="G140" s="335"/>
      <c r="H140" s="335"/>
      <c r="I140" s="335"/>
      <c r="J140" s="335"/>
      <c r="K140" s="335"/>
      <c r="L140" s="335"/>
      <c r="M140" s="335"/>
    </row>
    <row r="141" spans="2:18" x14ac:dyDescent="0.2">
      <c r="D141" s="335"/>
      <c r="E141" s="335"/>
      <c r="F141" s="335"/>
      <c r="G141" s="335"/>
      <c r="H141" s="335"/>
      <c r="I141" s="335"/>
      <c r="J141" s="335"/>
      <c r="K141" s="335"/>
      <c r="L141" s="335"/>
      <c r="M141" s="335"/>
    </row>
    <row r="142" spans="2:18" x14ac:dyDescent="0.2">
      <c r="D142" s="335"/>
      <c r="E142" s="335"/>
      <c r="F142" s="335"/>
      <c r="G142" s="335"/>
      <c r="H142" s="335"/>
      <c r="I142" s="335"/>
      <c r="J142" s="335"/>
      <c r="K142" s="335"/>
      <c r="L142" s="335"/>
      <c r="M142" s="335"/>
    </row>
    <row r="143" spans="2:18" x14ac:dyDescent="0.2">
      <c r="D143" s="335"/>
      <c r="E143" s="335"/>
      <c r="F143" s="335"/>
      <c r="G143" s="335"/>
      <c r="H143" s="335"/>
      <c r="I143" s="335"/>
      <c r="J143" s="335"/>
      <c r="K143" s="335"/>
      <c r="L143" s="335"/>
      <c r="M143" s="335"/>
    </row>
    <row r="144" spans="2:18" x14ac:dyDescent="0.2">
      <c r="D144" s="335"/>
      <c r="E144" s="335"/>
      <c r="F144" s="335"/>
      <c r="G144" s="335"/>
      <c r="H144" s="335"/>
      <c r="I144" s="335"/>
      <c r="J144" s="335"/>
      <c r="K144" s="335"/>
      <c r="L144" s="335"/>
      <c r="M144" s="335"/>
    </row>
    <row r="146" spans="2:18" ht="15.75" customHeight="1" x14ac:dyDescent="0.25">
      <c r="B146" s="47" t="s">
        <v>104</v>
      </c>
      <c r="C146" s="271" t="s">
        <v>201</v>
      </c>
      <c r="D146" s="335"/>
      <c r="E146" s="335"/>
      <c r="F146" s="335"/>
      <c r="G146" s="335"/>
      <c r="H146" s="335"/>
      <c r="I146" s="335"/>
      <c r="J146" s="335"/>
      <c r="K146" s="335"/>
      <c r="L146" s="335"/>
      <c r="M146" s="335"/>
    </row>
    <row r="147" spans="2:18" ht="15" customHeight="1" x14ac:dyDescent="0.2">
      <c r="C147" s="271"/>
      <c r="D147" s="335"/>
      <c r="E147" s="335"/>
      <c r="F147" s="335"/>
      <c r="G147" s="335"/>
      <c r="H147" s="335"/>
      <c r="I147" s="335"/>
      <c r="J147" s="335"/>
      <c r="K147" s="335"/>
      <c r="L147" s="335"/>
      <c r="M147" s="335"/>
      <c r="R147" s="2">
        <f>IF(D146="",1,0)</f>
        <v>1</v>
      </c>
    </row>
    <row r="148" spans="2:18" ht="15" customHeight="1" x14ac:dyDescent="0.2">
      <c r="C148" s="271"/>
      <c r="D148" s="335"/>
      <c r="E148" s="335"/>
      <c r="F148" s="335"/>
      <c r="G148" s="335"/>
      <c r="H148" s="335"/>
      <c r="I148" s="335"/>
      <c r="J148" s="335"/>
      <c r="K148" s="335"/>
      <c r="L148" s="335"/>
      <c r="M148" s="335"/>
    </row>
    <row r="149" spans="2:18" ht="15" customHeight="1" x14ac:dyDescent="0.2">
      <c r="C149" s="271"/>
      <c r="D149" s="335"/>
      <c r="E149" s="335"/>
      <c r="F149" s="335"/>
      <c r="G149" s="335"/>
      <c r="H149" s="335"/>
      <c r="I149" s="335"/>
      <c r="J149" s="335"/>
      <c r="K149" s="335"/>
      <c r="L149" s="335"/>
      <c r="M149" s="335"/>
    </row>
    <row r="150" spans="2:18" ht="15" customHeight="1" x14ac:dyDescent="0.2">
      <c r="C150" s="271"/>
      <c r="D150" s="335"/>
      <c r="E150" s="335"/>
      <c r="F150" s="335"/>
      <c r="G150" s="335"/>
      <c r="H150" s="335"/>
      <c r="I150" s="335"/>
      <c r="J150" s="335"/>
      <c r="K150" s="335"/>
      <c r="L150" s="335"/>
      <c r="M150" s="335"/>
    </row>
    <row r="151" spans="2:18" ht="15" customHeight="1" x14ac:dyDescent="0.2">
      <c r="C151" s="271"/>
      <c r="D151" s="335"/>
      <c r="E151" s="335"/>
      <c r="F151" s="335"/>
      <c r="G151" s="335"/>
      <c r="H151" s="335"/>
      <c r="I151" s="335"/>
      <c r="J151" s="335"/>
      <c r="K151" s="335"/>
      <c r="L151" s="335"/>
      <c r="M151" s="335"/>
    </row>
    <row r="152" spans="2:18" ht="15" customHeight="1" x14ac:dyDescent="0.2">
      <c r="C152" s="271"/>
      <c r="D152" s="335"/>
      <c r="E152" s="335"/>
      <c r="F152" s="335"/>
      <c r="G152" s="335"/>
      <c r="H152" s="335"/>
      <c r="I152" s="335"/>
      <c r="J152" s="335"/>
      <c r="K152" s="335"/>
      <c r="L152" s="335"/>
      <c r="M152" s="335"/>
    </row>
    <row r="153" spans="2:18" ht="15" customHeight="1" x14ac:dyDescent="0.2">
      <c r="C153" s="271"/>
      <c r="D153" s="335"/>
      <c r="E153" s="335"/>
      <c r="F153" s="335"/>
      <c r="G153" s="335"/>
      <c r="H153" s="335"/>
      <c r="I153" s="335"/>
      <c r="J153" s="335"/>
      <c r="K153" s="335"/>
      <c r="L153" s="335"/>
      <c r="M153" s="335"/>
    </row>
    <row r="154" spans="2:18" x14ac:dyDescent="0.2">
      <c r="C154" s="271"/>
      <c r="D154" s="335"/>
      <c r="E154" s="335"/>
      <c r="F154" s="335"/>
      <c r="G154" s="335"/>
      <c r="H154" s="335"/>
      <c r="I154" s="335"/>
      <c r="J154" s="335"/>
      <c r="K154" s="335"/>
      <c r="L154" s="335"/>
      <c r="M154" s="335"/>
    </row>
    <row r="155" spans="2:18" x14ac:dyDescent="0.2">
      <c r="D155" s="335"/>
      <c r="E155" s="335"/>
      <c r="F155" s="335"/>
      <c r="G155" s="335"/>
      <c r="H155" s="335"/>
      <c r="I155" s="335"/>
      <c r="J155" s="335"/>
      <c r="K155" s="335"/>
      <c r="L155" s="335"/>
      <c r="M155" s="335"/>
    </row>
    <row r="156" spans="2:18" x14ac:dyDescent="0.2">
      <c r="D156" s="335"/>
      <c r="E156" s="335"/>
      <c r="F156" s="335"/>
      <c r="G156" s="335"/>
      <c r="H156" s="335"/>
      <c r="I156" s="335"/>
      <c r="J156" s="335"/>
      <c r="K156" s="335"/>
      <c r="L156" s="335"/>
      <c r="M156" s="335"/>
    </row>
    <row r="157" spans="2:18" x14ac:dyDescent="0.2">
      <c r="D157" s="335"/>
      <c r="E157" s="335"/>
      <c r="F157" s="335"/>
      <c r="G157" s="335"/>
      <c r="H157" s="335"/>
      <c r="I157" s="335"/>
      <c r="J157" s="335"/>
      <c r="K157" s="335"/>
      <c r="L157" s="335"/>
      <c r="M157" s="335"/>
    </row>
    <row r="158" spans="2:18" ht="22.5" customHeight="1" x14ac:dyDescent="0.2">
      <c r="D158" s="335"/>
      <c r="E158" s="335"/>
      <c r="F158" s="335"/>
      <c r="G158" s="335"/>
      <c r="H158" s="335"/>
      <c r="I158" s="335"/>
      <c r="J158" s="335"/>
      <c r="K158" s="335"/>
      <c r="L158" s="335"/>
      <c r="M158" s="335"/>
    </row>
    <row r="159" spans="2:18" ht="22.5" customHeight="1" x14ac:dyDescent="0.2">
      <c r="D159" s="335"/>
      <c r="E159" s="335"/>
      <c r="F159" s="335"/>
      <c r="G159" s="335"/>
      <c r="H159" s="335"/>
      <c r="I159" s="335"/>
      <c r="J159" s="335"/>
      <c r="K159" s="335"/>
      <c r="L159" s="335"/>
      <c r="M159" s="335"/>
    </row>
    <row r="160" spans="2:18" ht="22.5" customHeight="1" x14ac:dyDescent="0.2">
      <c r="D160" s="335"/>
      <c r="E160" s="335"/>
      <c r="F160" s="335"/>
      <c r="G160" s="335"/>
      <c r="H160" s="335"/>
      <c r="I160" s="335"/>
      <c r="J160" s="335"/>
      <c r="K160" s="335"/>
      <c r="L160" s="335"/>
      <c r="M160" s="335"/>
    </row>
    <row r="162" spans="2:4" ht="15.75" customHeight="1" x14ac:dyDescent="0.25">
      <c r="B162" s="47" t="s">
        <v>116</v>
      </c>
      <c r="C162" s="271" t="s">
        <v>229</v>
      </c>
      <c r="D162" s="199" t="str">
        <f>IF(OR(R147&lt;&gt;0,R133&lt;&gt;0,R77&lt;&gt;0,R21&lt;&gt;0,R10&lt;&gt;0),"STOP!", "PROCEED")</f>
        <v>STOP!</v>
      </c>
    </row>
    <row r="163" spans="2:4" ht="15" customHeight="1" x14ac:dyDescent="0.2">
      <c r="C163" s="271"/>
    </row>
    <row r="164" spans="2:4" ht="15" customHeight="1" x14ac:dyDescent="0.2">
      <c r="C164" s="271"/>
    </row>
    <row r="165" spans="2:4" ht="15" customHeight="1" x14ac:dyDescent="0.2">
      <c r="C165" s="271"/>
    </row>
    <row r="166" spans="2:4" ht="15" customHeight="1" x14ac:dyDescent="0.2">
      <c r="C166" s="271"/>
    </row>
    <row r="167" spans="2:4" ht="15" customHeight="1" x14ac:dyDescent="0.2">
      <c r="C167" s="271"/>
    </row>
    <row r="168" spans="2:4" x14ac:dyDescent="0.2">
      <c r="C168" s="271"/>
    </row>
  </sheetData>
  <mergeCells count="126">
    <mergeCell ref="G36:O36"/>
    <mergeCell ref="C10:C12"/>
    <mergeCell ref="F19:F21"/>
    <mergeCell ref="D19:D21"/>
    <mergeCell ref="E19:E21"/>
    <mergeCell ref="C19:C24"/>
    <mergeCell ref="C75:C82"/>
    <mergeCell ref="G42:O42"/>
    <mergeCell ref="G43:O43"/>
    <mergeCell ref="G44:O44"/>
    <mergeCell ref="G45:O45"/>
    <mergeCell ref="G47:O47"/>
    <mergeCell ref="G46:O46"/>
    <mergeCell ref="G48:O48"/>
    <mergeCell ref="G49:O49"/>
    <mergeCell ref="G50:O50"/>
    <mergeCell ref="H82:O82"/>
    <mergeCell ref="G66:O66"/>
    <mergeCell ref="G67:O67"/>
    <mergeCell ref="G68:O68"/>
    <mergeCell ref="G69:O69"/>
    <mergeCell ref="G70:O70"/>
    <mergeCell ref="G71:O71"/>
    <mergeCell ref="G75:G77"/>
    <mergeCell ref="D75:D77"/>
    <mergeCell ref="E75:E77"/>
    <mergeCell ref="F75:F77"/>
    <mergeCell ref="G64:O64"/>
    <mergeCell ref="H127:O127"/>
    <mergeCell ref="H128:O128"/>
    <mergeCell ref="H129:O129"/>
    <mergeCell ref="H118:O118"/>
    <mergeCell ref="H120:O120"/>
    <mergeCell ref="H110:O110"/>
    <mergeCell ref="H111:O111"/>
    <mergeCell ref="H112:O112"/>
    <mergeCell ref="H113:O113"/>
    <mergeCell ref="H114:O114"/>
    <mergeCell ref="H130:O130"/>
    <mergeCell ref="G56:O56"/>
    <mergeCell ref="G57:O57"/>
    <mergeCell ref="G58:O58"/>
    <mergeCell ref="G59:O59"/>
    <mergeCell ref="G60:O60"/>
    <mergeCell ref="G61:O61"/>
    <mergeCell ref="G62:O62"/>
    <mergeCell ref="G63:O63"/>
    <mergeCell ref="H75:O77"/>
    <mergeCell ref="H79:O79"/>
    <mergeCell ref="H80:O80"/>
    <mergeCell ref="H81:O81"/>
    <mergeCell ref="H78:O78"/>
    <mergeCell ref="G65:O65"/>
    <mergeCell ref="H124:O124"/>
    <mergeCell ref="H96:O96"/>
    <mergeCell ref="H97:O97"/>
    <mergeCell ref="H98:O98"/>
    <mergeCell ref="H99:O99"/>
    <mergeCell ref="H109:O109"/>
    <mergeCell ref="H115:O115"/>
    <mergeCell ref="H116:O116"/>
    <mergeCell ref="H117:O117"/>
    <mergeCell ref="C162:C168"/>
    <mergeCell ref="D132:M144"/>
    <mergeCell ref="D146:M160"/>
    <mergeCell ref="C146:C154"/>
    <mergeCell ref="H83:O83"/>
    <mergeCell ref="H119:O119"/>
    <mergeCell ref="H121:O121"/>
    <mergeCell ref="H122:O122"/>
    <mergeCell ref="H123:O123"/>
    <mergeCell ref="H84:O84"/>
    <mergeCell ref="H85:O85"/>
    <mergeCell ref="H86:O86"/>
    <mergeCell ref="H87:O87"/>
    <mergeCell ref="H88:O88"/>
    <mergeCell ref="H89:O89"/>
    <mergeCell ref="H90:O90"/>
    <mergeCell ref="H91:O91"/>
    <mergeCell ref="H92:O92"/>
    <mergeCell ref="H93:O93"/>
    <mergeCell ref="H94:O94"/>
    <mergeCell ref="C132:C139"/>
    <mergeCell ref="H125:O125"/>
    <mergeCell ref="H126:O126"/>
    <mergeCell ref="H95:O95"/>
    <mergeCell ref="G37:O37"/>
    <mergeCell ref="G38:O38"/>
    <mergeCell ref="G39:O39"/>
    <mergeCell ref="G40:O40"/>
    <mergeCell ref="G41:O41"/>
    <mergeCell ref="B2:O2"/>
    <mergeCell ref="D13:D14"/>
    <mergeCell ref="E13:M16"/>
    <mergeCell ref="B4:O8"/>
    <mergeCell ref="G19:O21"/>
    <mergeCell ref="G22:O22"/>
    <mergeCell ref="G23:O23"/>
    <mergeCell ref="G24:O24"/>
    <mergeCell ref="G25:O25"/>
    <mergeCell ref="G26:O26"/>
    <mergeCell ref="G27:O27"/>
    <mergeCell ref="G28:O28"/>
    <mergeCell ref="G29:O29"/>
    <mergeCell ref="G30:O30"/>
    <mergeCell ref="G31:O31"/>
    <mergeCell ref="G32:O32"/>
    <mergeCell ref="G33:O33"/>
    <mergeCell ref="G34:O34"/>
    <mergeCell ref="G35:O35"/>
    <mergeCell ref="G51:O51"/>
    <mergeCell ref="G52:O52"/>
    <mergeCell ref="G53:O53"/>
    <mergeCell ref="G54:O54"/>
    <mergeCell ref="G55:O55"/>
    <mergeCell ref="H105:O105"/>
    <mergeCell ref="H106:O106"/>
    <mergeCell ref="H107:O107"/>
    <mergeCell ref="H108:O108"/>
    <mergeCell ref="H100:O100"/>
    <mergeCell ref="H101:O101"/>
    <mergeCell ref="H102:O102"/>
    <mergeCell ref="H103:O103"/>
    <mergeCell ref="H104:O104"/>
    <mergeCell ref="G72:O72"/>
    <mergeCell ref="G73:O73"/>
  </mergeCells>
  <conditionalFormatting sqref="G22:G73">
    <cfRule type="cellIs" dxfId="9" priority="10" operator="notEqual">
      <formula>$Q$73</formula>
    </cfRule>
    <cfRule type="cellIs" dxfId="8" priority="11" operator="equal">
      <formula>$Q$73</formula>
    </cfRule>
  </conditionalFormatting>
  <conditionalFormatting sqref="H78:O82 H123:O130 H83:H122">
    <cfRule type="cellIs" dxfId="7" priority="7" operator="equal">
      <formula>$Q$73</formula>
    </cfRule>
    <cfRule type="cellIs" dxfId="6" priority="8" operator="notEqual">
      <formula>$Q$73</formula>
    </cfRule>
  </conditionalFormatting>
  <conditionalFormatting sqref="D162">
    <cfRule type="containsText" dxfId="5" priority="1" operator="containsText" text="PROCEED">
      <formula>NOT(ISERROR(SEARCH("PROCEED",D162)))</formula>
    </cfRule>
    <cfRule type="containsText" dxfId="4" priority="2" operator="containsText" text="Stop">
      <formula>NOT(ISERROR(SEARCH("Stop",D162)))</formula>
    </cfRule>
  </conditionalFormatting>
  <dataValidations count="1">
    <dataValidation type="list" allowBlank="1" showInputMessage="1" showErrorMessage="1" sqref="E10">
      <formula1>$Q$10:$Q$11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V74"/>
  <sheetViews>
    <sheetView showGridLines="0" zoomScale="70" zoomScaleNormal="70" workbookViewId="0"/>
  </sheetViews>
  <sheetFormatPr defaultRowHeight="15" x14ac:dyDescent="0.2"/>
  <cols>
    <col min="1" max="1" width="2.5703125" style="239" customWidth="1"/>
    <col min="2" max="2" width="9.140625" style="239"/>
    <col min="3" max="3" width="50.42578125" style="239" customWidth="1"/>
    <col min="4" max="4" width="12.85546875" style="239" bestFit="1" customWidth="1"/>
    <col min="5" max="16384" width="9.140625" style="239"/>
  </cols>
  <sheetData>
    <row r="2" spans="2:22" x14ac:dyDescent="0.2">
      <c r="B2" s="352" t="s">
        <v>209</v>
      </c>
      <c r="C2" s="352"/>
      <c r="D2" s="352"/>
      <c r="E2" s="352"/>
      <c r="F2" s="352"/>
      <c r="G2" s="352"/>
      <c r="H2" s="352"/>
      <c r="I2" s="352"/>
      <c r="J2" s="352"/>
      <c r="K2" s="352"/>
      <c r="L2" s="352"/>
      <c r="M2" s="352"/>
      <c r="N2" s="352"/>
      <c r="O2" s="352"/>
      <c r="P2" s="352"/>
      <c r="Q2" s="352"/>
      <c r="R2" s="352"/>
      <c r="S2" s="352"/>
      <c r="T2" s="352"/>
      <c r="U2" s="352"/>
      <c r="V2" s="352"/>
    </row>
    <row r="3" spans="2:22" x14ac:dyDescent="0.2">
      <c r="B3" s="246"/>
      <c r="C3" s="246"/>
      <c r="D3" s="246"/>
      <c r="E3" s="246"/>
      <c r="F3" s="246"/>
      <c r="G3" s="246"/>
      <c r="H3" s="246"/>
      <c r="I3" s="246"/>
      <c r="J3" s="246"/>
      <c r="K3" s="246"/>
      <c r="L3" s="246"/>
      <c r="M3" s="246"/>
      <c r="N3" s="246"/>
      <c r="O3" s="246"/>
      <c r="P3" s="246"/>
      <c r="Q3" s="246"/>
      <c r="R3" s="246"/>
      <c r="S3" s="246"/>
      <c r="T3" s="246"/>
      <c r="U3" s="246"/>
      <c r="V3" s="246"/>
    </row>
    <row r="4" spans="2:22" ht="15" customHeight="1" x14ac:dyDescent="0.2">
      <c r="B4" s="353" t="s">
        <v>230</v>
      </c>
      <c r="C4" s="353"/>
      <c r="D4" s="353"/>
      <c r="E4" s="353"/>
      <c r="F4" s="353"/>
      <c r="G4" s="353"/>
      <c r="H4" s="353"/>
      <c r="I4" s="353"/>
      <c r="J4" s="353"/>
      <c r="K4" s="353"/>
      <c r="L4" s="353"/>
      <c r="M4" s="353"/>
      <c r="N4" s="353"/>
      <c r="O4" s="353"/>
      <c r="P4" s="353"/>
      <c r="Q4" s="353"/>
      <c r="R4" s="353"/>
      <c r="S4" s="353"/>
      <c r="T4" s="353"/>
      <c r="U4" s="353"/>
      <c r="V4" s="353"/>
    </row>
    <row r="5" spans="2:22" x14ac:dyDescent="0.2">
      <c r="B5" s="353"/>
      <c r="C5" s="353"/>
      <c r="D5" s="353"/>
      <c r="E5" s="353"/>
      <c r="F5" s="353"/>
      <c r="G5" s="353"/>
      <c r="H5" s="353"/>
      <c r="I5" s="353"/>
      <c r="J5" s="353"/>
      <c r="K5" s="353"/>
      <c r="L5" s="353"/>
      <c r="M5" s="353"/>
      <c r="N5" s="353"/>
      <c r="O5" s="353"/>
      <c r="P5" s="353"/>
      <c r="Q5" s="353"/>
      <c r="R5" s="353"/>
      <c r="S5" s="353"/>
      <c r="T5" s="353"/>
      <c r="U5" s="353"/>
      <c r="V5" s="353"/>
    </row>
    <row r="6" spans="2:22" x14ac:dyDescent="0.2">
      <c r="B6" s="353"/>
      <c r="C6" s="353"/>
      <c r="D6" s="353"/>
      <c r="E6" s="353"/>
      <c r="F6" s="353"/>
      <c r="G6" s="353"/>
      <c r="H6" s="353"/>
      <c r="I6" s="353"/>
      <c r="J6" s="353"/>
      <c r="K6" s="353"/>
      <c r="L6" s="353"/>
      <c r="M6" s="353"/>
      <c r="N6" s="353"/>
      <c r="O6" s="353"/>
      <c r="P6" s="353"/>
      <c r="Q6" s="353"/>
      <c r="R6" s="353"/>
      <c r="S6" s="353"/>
      <c r="T6" s="353"/>
      <c r="U6" s="353"/>
      <c r="V6" s="353"/>
    </row>
    <row r="7" spans="2:22" ht="15" customHeight="1" x14ac:dyDescent="0.2">
      <c r="B7" s="353"/>
      <c r="C7" s="353"/>
      <c r="D7" s="353"/>
      <c r="E7" s="353"/>
      <c r="F7" s="353"/>
      <c r="G7" s="353"/>
      <c r="H7" s="353"/>
      <c r="I7" s="353"/>
      <c r="J7" s="353"/>
      <c r="K7" s="353"/>
      <c r="L7" s="353"/>
      <c r="M7" s="353"/>
      <c r="N7" s="353"/>
      <c r="O7" s="353"/>
      <c r="P7" s="353"/>
      <c r="Q7" s="353"/>
      <c r="R7" s="353"/>
      <c r="S7" s="353"/>
      <c r="T7" s="353"/>
      <c r="U7" s="353"/>
      <c r="V7" s="353"/>
    </row>
    <row r="8" spans="2:22" x14ac:dyDescent="0.2">
      <c r="B8" s="240"/>
      <c r="C8" s="240"/>
      <c r="D8" s="240"/>
      <c r="E8" s="240"/>
      <c r="F8" s="240"/>
      <c r="G8" s="240"/>
      <c r="H8" s="240"/>
      <c r="I8" s="240"/>
      <c r="J8" s="240"/>
      <c r="K8" s="240"/>
      <c r="L8" s="240"/>
      <c r="M8" s="240"/>
      <c r="N8" s="240"/>
      <c r="O8" s="240"/>
    </row>
    <row r="9" spans="2:22" ht="15" customHeight="1" x14ac:dyDescent="0.2">
      <c r="B9" s="245" t="s">
        <v>28</v>
      </c>
      <c r="C9" s="340" t="s">
        <v>232</v>
      </c>
      <c r="D9" s="335"/>
      <c r="E9" s="335"/>
      <c r="F9" s="335"/>
      <c r="G9" s="335"/>
      <c r="H9" s="335"/>
      <c r="I9" s="335"/>
      <c r="J9" s="335"/>
      <c r="K9" s="335"/>
      <c r="L9" s="335"/>
      <c r="M9" s="335"/>
      <c r="N9" s="335"/>
      <c r="O9" s="335"/>
      <c r="P9" s="335"/>
      <c r="Q9" s="335"/>
      <c r="R9" s="335"/>
      <c r="S9" s="335"/>
      <c r="T9" s="335"/>
      <c r="U9" s="335"/>
      <c r="V9" s="335"/>
    </row>
    <row r="10" spans="2:22" ht="15" customHeight="1" x14ac:dyDescent="0.2">
      <c r="B10" s="246"/>
      <c r="C10" s="340"/>
      <c r="D10" s="335"/>
      <c r="E10" s="335"/>
      <c r="F10" s="335"/>
      <c r="G10" s="335"/>
      <c r="H10" s="335"/>
      <c r="I10" s="335"/>
      <c r="J10" s="335"/>
      <c r="K10" s="335"/>
      <c r="L10" s="335"/>
      <c r="M10" s="335"/>
      <c r="N10" s="335"/>
      <c r="O10" s="335"/>
      <c r="P10" s="335"/>
      <c r="Q10" s="335"/>
      <c r="R10" s="335"/>
      <c r="S10" s="335"/>
      <c r="T10" s="335"/>
      <c r="U10" s="335"/>
      <c r="V10" s="335"/>
    </row>
    <row r="11" spans="2:22" ht="15" customHeight="1" x14ac:dyDescent="0.2">
      <c r="B11" s="246"/>
      <c r="C11" s="340"/>
      <c r="D11" s="335"/>
      <c r="E11" s="335"/>
      <c r="F11" s="335"/>
      <c r="G11" s="335"/>
      <c r="H11" s="335"/>
      <c r="I11" s="335"/>
      <c r="J11" s="335"/>
      <c r="K11" s="335"/>
      <c r="L11" s="335"/>
      <c r="M11" s="335"/>
      <c r="N11" s="335"/>
      <c r="O11" s="335"/>
      <c r="P11" s="335"/>
      <c r="Q11" s="335"/>
      <c r="R11" s="335"/>
      <c r="S11" s="335"/>
      <c r="T11" s="335"/>
      <c r="U11" s="335"/>
      <c r="V11" s="335"/>
    </row>
    <row r="12" spans="2:22" ht="15" customHeight="1" x14ac:dyDescent="0.2">
      <c r="B12" s="246"/>
      <c r="C12" s="340"/>
      <c r="D12" s="335"/>
      <c r="E12" s="335"/>
      <c r="F12" s="335"/>
      <c r="G12" s="335"/>
      <c r="H12" s="335"/>
      <c r="I12" s="335"/>
      <c r="J12" s="335"/>
      <c r="K12" s="335"/>
      <c r="L12" s="335"/>
      <c r="M12" s="335"/>
      <c r="N12" s="335"/>
      <c r="O12" s="335"/>
      <c r="P12" s="335"/>
      <c r="Q12" s="335"/>
      <c r="R12" s="335"/>
      <c r="S12" s="335"/>
      <c r="T12" s="335"/>
      <c r="U12" s="335"/>
      <c r="V12" s="335"/>
    </row>
    <row r="13" spans="2:22" ht="15" customHeight="1" x14ac:dyDescent="0.2">
      <c r="B13" s="246"/>
      <c r="C13" s="340"/>
      <c r="D13" s="335"/>
      <c r="E13" s="335"/>
      <c r="F13" s="335"/>
      <c r="G13" s="335"/>
      <c r="H13" s="335"/>
      <c r="I13" s="335"/>
      <c r="J13" s="335"/>
      <c r="K13" s="335"/>
      <c r="L13" s="335"/>
      <c r="M13" s="335"/>
      <c r="N13" s="335"/>
      <c r="O13" s="335"/>
      <c r="P13" s="335"/>
      <c r="Q13" s="335"/>
      <c r="R13" s="335"/>
      <c r="S13" s="335"/>
      <c r="T13" s="335"/>
      <c r="U13" s="335"/>
      <c r="V13" s="335"/>
    </row>
    <row r="14" spans="2:22" ht="15.75" customHeight="1" x14ac:dyDescent="0.2">
      <c r="B14" s="246"/>
      <c r="C14" s="340"/>
      <c r="D14" s="335"/>
      <c r="E14" s="335"/>
      <c r="F14" s="335"/>
      <c r="G14" s="335"/>
      <c r="H14" s="335"/>
      <c r="I14" s="335"/>
      <c r="J14" s="335"/>
      <c r="K14" s="335"/>
      <c r="L14" s="335"/>
      <c r="M14" s="335"/>
      <c r="N14" s="335"/>
      <c r="O14" s="335"/>
      <c r="P14" s="335"/>
      <c r="Q14" s="335"/>
      <c r="R14" s="335"/>
      <c r="S14" s="335"/>
      <c r="T14" s="335"/>
      <c r="U14" s="335"/>
      <c r="V14" s="335"/>
    </row>
    <row r="15" spans="2:22" ht="15" customHeight="1" x14ac:dyDescent="0.2">
      <c r="B15" s="246"/>
      <c r="C15" s="340"/>
      <c r="D15" s="335"/>
      <c r="E15" s="335"/>
      <c r="F15" s="335"/>
      <c r="G15" s="335"/>
      <c r="H15" s="335"/>
      <c r="I15" s="335"/>
      <c r="J15" s="335"/>
      <c r="K15" s="335"/>
      <c r="L15" s="335"/>
      <c r="M15" s="335"/>
      <c r="N15" s="335"/>
      <c r="O15" s="335"/>
      <c r="P15" s="335"/>
      <c r="Q15" s="335"/>
      <c r="R15" s="335"/>
      <c r="S15" s="335"/>
      <c r="T15" s="335"/>
      <c r="U15" s="335"/>
      <c r="V15" s="335"/>
    </row>
    <row r="16" spans="2:22" x14ac:dyDescent="0.2">
      <c r="B16" s="246"/>
      <c r="C16" s="340"/>
      <c r="D16" s="335"/>
      <c r="E16" s="335"/>
      <c r="F16" s="335"/>
      <c r="G16" s="335"/>
      <c r="H16" s="335"/>
      <c r="I16" s="335"/>
      <c r="J16" s="335"/>
      <c r="K16" s="335"/>
      <c r="L16" s="335"/>
      <c r="M16" s="335"/>
      <c r="N16" s="335"/>
      <c r="O16" s="335"/>
      <c r="P16" s="335"/>
      <c r="Q16" s="335"/>
      <c r="R16" s="335"/>
      <c r="S16" s="335"/>
      <c r="T16" s="335"/>
      <c r="U16" s="335"/>
      <c r="V16" s="335"/>
    </row>
    <row r="17" spans="2:22" x14ac:dyDescent="0.2">
      <c r="B17" s="246"/>
      <c r="C17" s="246"/>
      <c r="D17" s="335"/>
      <c r="E17" s="335"/>
      <c r="F17" s="335"/>
      <c r="G17" s="335"/>
      <c r="H17" s="335"/>
      <c r="I17" s="335"/>
      <c r="J17" s="335"/>
      <c r="K17" s="335"/>
      <c r="L17" s="335"/>
      <c r="M17" s="335"/>
      <c r="N17" s="335"/>
      <c r="O17" s="335"/>
      <c r="P17" s="335"/>
      <c r="Q17" s="335"/>
      <c r="R17" s="335"/>
      <c r="S17" s="335"/>
      <c r="T17" s="335"/>
      <c r="U17" s="335"/>
      <c r="V17" s="335"/>
    </row>
    <row r="18" spans="2:22" x14ac:dyDescent="0.2">
      <c r="B18" s="246"/>
      <c r="C18" s="246"/>
      <c r="D18" s="335"/>
      <c r="E18" s="335"/>
      <c r="F18" s="335"/>
      <c r="G18" s="335"/>
      <c r="H18" s="335"/>
      <c r="I18" s="335"/>
      <c r="J18" s="335"/>
      <c r="K18" s="335"/>
      <c r="L18" s="335"/>
      <c r="M18" s="335"/>
      <c r="N18" s="335"/>
      <c r="O18" s="335"/>
      <c r="P18" s="335"/>
      <c r="Q18" s="335"/>
      <c r="R18" s="335"/>
      <c r="S18" s="335"/>
      <c r="T18" s="335"/>
      <c r="U18" s="335"/>
      <c r="V18" s="335"/>
    </row>
    <row r="19" spans="2:22" x14ac:dyDescent="0.2">
      <c r="B19" s="246"/>
      <c r="C19" s="246"/>
      <c r="D19" s="335"/>
      <c r="E19" s="335"/>
      <c r="F19" s="335"/>
      <c r="G19" s="335"/>
      <c r="H19" s="335"/>
      <c r="I19" s="335"/>
      <c r="J19" s="335"/>
      <c r="K19" s="335"/>
      <c r="L19" s="335"/>
      <c r="M19" s="335"/>
      <c r="N19" s="335"/>
      <c r="O19" s="335"/>
      <c r="P19" s="335"/>
      <c r="Q19" s="335"/>
      <c r="R19" s="335"/>
      <c r="S19" s="335"/>
      <c r="T19" s="335"/>
      <c r="U19" s="335"/>
      <c r="V19" s="335"/>
    </row>
    <row r="20" spans="2:22" x14ac:dyDescent="0.2">
      <c r="B20" s="246"/>
      <c r="C20" s="246"/>
      <c r="D20" s="335"/>
      <c r="E20" s="335"/>
      <c r="F20" s="335"/>
      <c r="G20" s="335"/>
      <c r="H20" s="335"/>
      <c r="I20" s="335"/>
      <c r="J20" s="335"/>
      <c r="K20" s="335"/>
      <c r="L20" s="335"/>
      <c r="M20" s="335"/>
      <c r="N20" s="335"/>
      <c r="O20" s="335"/>
      <c r="P20" s="335"/>
      <c r="Q20" s="335"/>
      <c r="R20" s="335"/>
      <c r="S20" s="335"/>
      <c r="T20" s="335"/>
      <c r="U20" s="335"/>
      <c r="V20" s="335"/>
    </row>
    <row r="21" spans="2:22" x14ac:dyDescent="0.2">
      <c r="B21" s="246"/>
      <c r="C21" s="246"/>
      <c r="D21" s="335"/>
      <c r="E21" s="335"/>
      <c r="F21" s="335"/>
      <c r="G21" s="335"/>
      <c r="H21" s="335"/>
      <c r="I21" s="335"/>
      <c r="J21" s="335"/>
      <c r="K21" s="335"/>
      <c r="L21" s="335"/>
      <c r="M21" s="335"/>
      <c r="N21" s="335"/>
      <c r="O21" s="335"/>
      <c r="P21" s="335"/>
      <c r="Q21" s="335"/>
      <c r="R21" s="335"/>
      <c r="S21" s="335"/>
      <c r="T21" s="335"/>
      <c r="U21" s="335"/>
      <c r="V21" s="335"/>
    </row>
    <row r="22" spans="2:22" x14ac:dyDescent="0.2">
      <c r="B22" s="246"/>
      <c r="C22" s="246"/>
    </row>
    <row r="23" spans="2:22" ht="15" customHeight="1" x14ac:dyDescent="0.2">
      <c r="B23" s="245" t="s">
        <v>29</v>
      </c>
      <c r="C23" s="340" t="s">
        <v>172</v>
      </c>
      <c r="D23" s="335"/>
      <c r="E23" s="335"/>
      <c r="F23" s="335"/>
      <c r="G23" s="335"/>
      <c r="H23" s="335"/>
      <c r="I23" s="335"/>
      <c r="J23" s="335"/>
      <c r="K23" s="335"/>
      <c r="L23" s="335"/>
      <c r="M23" s="335"/>
      <c r="N23" s="335"/>
      <c r="O23" s="335"/>
      <c r="P23" s="335"/>
      <c r="Q23" s="335"/>
      <c r="R23" s="335"/>
      <c r="S23" s="335"/>
      <c r="T23" s="335"/>
      <c r="U23" s="335"/>
      <c r="V23" s="335"/>
    </row>
    <row r="24" spans="2:22" ht="15" customHeight="1" x14ac:dyDescent="0.2">
      <c r="B24" s="246"/>
      <c r="C24" s="340"/>
      <c r="D24" s="335"/>
      <c r="E24" s="335"/>
      <c r="F24" s="335"/>
      <c r="G24" s="335"/>
      <c r="H24" s="335"/>
      <c r="I24" s="335"/>
      <c r="J24" s="335"/>
      <c r="K24" s="335"/>
      <c r="L24" s="335"/>
      <c r="M24" s="335"/>
      <c r="N24" s="335"/>
      <c r="O24" s="335"/>
      <c r="P24" s="335"/>
      <c r="Q24" s="335"/>
      <c r="R24" s="335"/>
      <c r="S24" s="335"/>
      <c r="T24" s="335"/>
      <c r="U24" s="335"/>
      <c r="V24" s="335"/>
    </row>
    <row r="25" spans="2:22" ht="15" customHeight="1" x14ac:dyDescent="0.2">
      <c r="B25" s="246"/>
      <c r="C25" s="340"/>
      <c r="D25" s="335"/>
      <c r="E25" s="335"/>
      <c r="F25" s="335"/>
      <c r="G25" s="335"/>
      <c r="H25" s="335"/>
      <c r="I25" s="335"/>
      <c r="J25" s="335"/>
      <c r="K25" s="335"/>
      <c r="L25" s="335"/>
      <c r="M25" s="335"/>
      <c r="N25" s="335"/>
      <c r="O25" s="335"/>
      <c r="P25" s="335"/>
      <c r="Q25" s="335"/>
      <c r="R25" s="335"/>
      <c r="S25" s="335"/>
      <c r="T25" s="335"/>
      <c r="U25" s="335"/>
      <c r="V25" s="335"/>
    </row>
    <row r="26" spans="2:22" ht="15.75" customHeight="1" x14ac:dyDescent="0.2">
      <c r="B26" s="246"/>
      <c r="C26" s="340"/>
      <c r="D26" s="335"/>
      <c r="E26" s="335"/>
      <c r="F26" s="335"/>
      <c r="G26" s="335"/>
      <c r="H26" s="335"/>
      <c r="I26" s="335"/>
      <c r="J26" s="335"/>
      <c r="K26" s="335"/>
      <c r="L26" s="335"/>
      <c r="M26" s="335"/>
      <c r="N26" s="335"/>
      <c r="O26" s="335"/>
      <c r="P26" s="335"/>
      <c r="Q26" s="335"/>
      <c r="R26" s="335"/>
      <c r="S26" s="335"/>
      <c r="T26" s="335"/>
      <c r="U26" s="335"/>
      <c r="V26" s="335"/>
    </row>
    <row r="27" spans="2:22" ht="15.75" customHeight="1" x14ac:dyDescent="0.2">
      <c r="B27" s="246"/>
      <c r="C27" s="247"/>
      <c r="D27" s="335"/>
      <c r="E27" s="335"/>
      <c r="F27" s="335"/>
      <c r="G27" s="335"/>
      <c r="H27" s="335"/>
      <c r="I27" s="335"/>
      <c r="J27" s="335"/>
      <c r="K27" s="335"/>
      <c r="L27" s="335"/>
      <c r="M27" s="335"/>
      <c r="N27" s="335"/>
      <c r="O27" s="335"/>
      <c r="P27" s="335"/>
      <c r="Q27" s="335"/>
      <c r="R27" s="335"/>
      <c r="S27" s="335"/>
      <c r="T27" s="335"/>
      <c r="U27" s="335"/>
      <c r="V27" s="335"/>
    </row>
    <row r="28" spans="2:22" x14ac:dyDescent="0.2">
      <c r="B28" s="246"/>
      <c r="C28" s="246"/>
      <c r="D28" s="335"/>
      <c r="E28" s="335"/>
      <c r="F28" s="335"/>
      <c r="G28" s="335"/>
      <c r="H28" s="335"/>
      <c r="I28" s="335"/>
      <c r="J28" s="335"/>
      <c r="K28" s="335"/>
      <c r="L28" s="335"/>
      <c r="M28" s="335"/>
      <c r="N28" s="335"/>
      <c r="O28" s="335"/>
      <c r="P28" s="335"/>
      <c r="Q28" s="335"/>
      <c r="R28" s="335"/>
      <c r="S28" s="335"/>
      <c r="T28" s="335"/>
      <c r="U28" s="335"/>
      <c r="V28" s="335"/>
    </row>
    <row r="29" spans="2:22" x14ac:dyDescent="0.2">
      <c r="B29" s="246"/>
      <c r="C29" s="246"/>
      <c r="D29" s="335"/>
      <c r="E29" s="335"/>
      <c r="F29" s="335"/>
      <c r="G29" s="335"/>
      <c r="H29" s="335"/>
      <c r="I29" s="335"/>
      <c r="J29" s="335"/>
      <c r="K29" s="335"/>
      <c r="L29" s="335"/>
      <c r="M29" s="335"/>
      <c r="N29" s="335"/>
      <c r="O29" s="335"/>
      <c r="P29" s="335"/>
      <c r="Q29" s="335"/>
      <c r="R29" s="335"/>
      <c r="S29" s="335"/>
      <c r="T29" s="335"/>
      <c r="U29" s="335"/>
      <c r="V29" s="335"/>
    </row>
    <row r="30" spans="2:22" x14ac:dyDescent="0.2">
      <c r="B30" s="246"/>
      <c r="C30" s="246"/>
      <c r="D30" s="335"/>
      <c r="E30" s="335"/>
      <c r="F30" s="335"/>
      <c r="G30" s="335"/>
      <c r="H30" s="335"/>
      <c r="I30" s="335"/>
      <c r="J30" s="335"/>
      <c r="K30" s="335"/>
      <c r="L30" s="335"/>
      <c r="M30" s="335"/>
      <c r="N30" s="335"/>
      <c r="O30" s="335"/>
      <c r="P30" s="335"/>
      <c r="Q30" s="335"/>
      <c r="R30" s="335"/>
      <c r="S30" s="335"/>
      <c r="T30" s="335"/>
      <c r="U30" s="335"/>
      <c r="V30" s="335"/>
    </row>
    <row r="31" spans="2:22" x14ac:dyDescent="0.2">
      <c r="B31" s="246"/>
      <c r="C31" s="246"/>
      <c r="D31" s="335"/>
      <c r="E31" s="335"/>
      <c r="F31" s="335"/>
      <c r="G31" s="335"/>
      <c r="H31" s="335"/>
      <c r="I31" s="335"/>
      <c r="J31" s="335"/>
      <c r="K31" s="335"/>
      <c r="L31" s="335"/>
      <c r="M31" s="335"/>
      <c r="N31" s="335"/>
      <c r="O31" s="335"/>
      <c r="P31" s="335"/>
      <c r="Q31" s="335"/>
      <c r="R31" s="335"/>
      <c r="S31" s="335"/>
      <c r="T31" s="335"/>
      <c r="U31" s="335"/>
      <c r="V31" s="335"/>
    </row>
    <row r="32" spans="2:22" x14ac:dyDescent="0.2">
      <c r="B32" s="246"/>
      <c r="C32" s="246"/>
      <c r="D32" s="335"/>
      <c r="E32" s="335"/>
      <c r="F32" s="335"/>
      <c r="G32" s="335"/>
      <c r="H32" s="335"/>
      <c r="I32" s="335"/>
      <c r="J32" s="335"/>
      <c r="K32" s="335"/>
      <c r="L32" s="335"/>
      <c r="M32" s="335"/>
      <c r="N32" s="335"/>
      <c r="O32" s="335"/>
      <c r="P32" s="335"/>
      <c r="Q32" s="335"/>
      <c r="R32" s="335"/>
      <c r="S32" s="335"/>
      <c r="T32" s="335"/>
      <c r="U32" s="335"/>
      <c r="V32" s="335"/>
    </row>
    <row r="33" spans="2:22" x14ac:dyDescent="0.2">
      <c r="B33" s="246"/>
      <c r="C33" s="246"/>
      <c r="D33" s="335"/>
      <c r="E33" s="335"/>
      <c r="F33" s="335"/>
      <c r="G33" s="335"/>
      <c r="H33" s="335"/>
      <c r="I33" s="335"/>
      <c r="J33" s="335"/>
      <c r="K33" s="335"/>
      <c r="L33" s="335"/>
      <c r="M33" s="335"/>
      <c r="N33" s="335"/>
      <c r="O33" s="335"/>
      <c r="P33" s="335"/>
      <c r="Q33" s="335"/>
      <c r="R33" s="335"/>
      <c r="S33" s="335"/>
      <c r="T33" s="335"/>
      <c r="U33" s="335"/>
      <c r="V33" s="335"/>
    </row>
    <row r="34" spans="2:22" x14ac:dyDescent="0.2">
      <c r="B34" s="246"/>
      <c r="C34" s="246"/>
      <c r="D34" s="335"/>
      <c r="E34" s="335"/>
      <c r="F34" s="335"/>
      <c r="G34" s="335"/>
      <c r="H34" s="335"/>
      <c r="I34" s="335"/>
      <c r="J34" s="335"/>
      <c r="K34" s="335"/>
      <c r="L34" s="335"/>
      <c r="M34" s="335"/>
      <c r="N34" s="335"/>
      <c r="O34" s="335"/>
      <c r="P34" s="335"/>
      <c r="Q34" s="335"/>
      <c r="R34" s="335"/>
      <c r="S34" s="335"/>
      <c r="T34" s="335"/>
      <c r="U34" s="335"/>
      <c r="V34" s="335"/>
    </row>
    <row r="35" spans="2:22" x14ac:dyDescent="0.2">
      <c r="B35" s="246"/>
      <c r="C35" s="246"/>
    </row>
    <row r="36" spans="2:22" ht="15.75" x14ac:dyDescent="0.2">
      <c r="B36" s="245" t="s">
        <v>30</v>
      </c>
      <c r="C36" s="340" t="s">
        <v>253</v>
      </c>
    </row>
    <row r="37" spans="2:22" ht="15" customHeight="1" x14ac:dyDescent="0.2">
      <c r="B37" s="246"/>
      <c r="C37" s="340"/>
    </row>
    <row r="42" spans="2:22" x14ac:dyDescent="0.2">
      <c r="U42" s="242"/>
      <c r="V42" s="242"/>
    </row>
    <row r="43" spans="2:22" x14ac:dyDescent="0.2">
      <c r="U43" s="242"/>
      <c r="V43" s="242"/>
    </row>
    <row r="44" spans="2:22" x14ac:dyDescent="0.2">
      <c r="U44" s="242"/>
      <c r="V44" s="242"/>
    </row>
    <row r="45" spans="2:22" x14ac:dyDescent="0.2">
      <c r="U45" s="242"/>
      <c r="V45" s="242"/>
    </row>
    <row r="46" spans="2:22" x14ac:dyDescent="0.2">
      <c r="U46" s="242"/>
      <c r="V46" s="242"/>
    </row>
    <row r="47" spans="2:22" x14ac:dyDescent="0.2">
      <c r="U47" s="242"/>
      <c r="V47" s="242"/>
    </row>
    <row r="48" spans="2:22" x14ac:dyDescent="0.2">
      <c r="U48" s="242"/>
      <c r="V48" s="242"/>
    </row>
    <row r="49" spans="2:22" x14ac:dyDescent="0.2">
      <c r="U49" s="242"/>
      <c r="V49" s="242"/>
    </row>
    <row r="50" spans="2:22" x14ac:dyDescent="0.2">
      <c r="U50" s="242"/>
      <c r="V50" s="242"/>
    </row>
    <row r="51" spans="2:22" x14ac:dyDescent="0.2">
      <c r="U51" s="242"/>
      <c r="V51" s="242"/>
    </row>
    <row r="52" spans="2:22" x14ac:dyDescent="0.2">
      <c r="U52" s="242"/>
      <c r="V52" s="242"/>
    </row>
    <row r="53" spans="2:22" x14ac:dyDescent="0.2">
      <c r="U53" s="242"/>
      <c r="V53" s="242"/>
    </row>
    <row r="54" spans="2:22" x14ac:dyDescent="0.2">
      <c r="U54" s="242"/>
      <c r="V54" s="242"/>
    </row>
    <row r="55" spans="2:22" x14ac:dyDescent="0.2">
      <c r="U55" s="242"/>
      <c r="V55" s="242"/>
    </row>
    <row r="56" spans="2:22" x14ac:dyDescent="0.2">
      <c r="U56" s="242"/>
      <c r="V56" s="242"/>
    </row>
    <row r="57" spans="2:22" x14ac:dyDescent="0.2">
      <c r="U57" s="242"/>
      <c r="V57" s="242"/>
    </row>
    <row r="58" spans="2:22" x14ac:dyDescent="0.2">
      <c r="U58" s="242"/>
      <c r="V58" s="242"/>
    </row>
    <row r="63" spans="2:22" ht="15.75" x14ac:dyDescent="0.2">
      <c r="B63" s="241" t="s">
        <v>31</v>
      </c>
      <c r="C63" s="341" t="s">
        <v>173</v>
      </c>
      <c r="D63" s="342"/>
      <c r="E63" s="343"/>
      <c r="F63" s="343"/>
      <c r="G63" s="343"/>
      <c r="H63" s="343"/>
      <c r="I63" s="343"/>
      <c r="J63" s="343"/>
      <c r="K63" s="343"/>
      <c r="L63" s="343"/>
      <c r="M63" s="343"/>
      <c r="N63" s="343"/>
      <c r="O63" s="344"/>
    </row>
    <row r="64" spans="2:22" x14ac:dyDescent="0.2">
      <c r="C64" s="341"/>
      <c r="D64" s="345"/>
      <c r="E64" s="346"/>
      <c r="F64" s="346"/>
      <c r="G64" s="346"/>
      <c r="H64" s="346"/>
      <c r="I64" s="346"/>
      <c r="J64" s="346"/>
      <c r="K64" s="346"/>
      <c r="L64" s="346"/>
      <c r="M64" s="346"/>
      <c r="N64" s="346"/>
      <c r="O64" s="347"/>
    </row>
    <row r="65" spans="2:15" x14ac:dyDescent="0.2">
      <c r="D65" s="345"/>
      <c r="E65" s="346"/>
      <c r="F65" s="346"/>
      <c r="G65" s="346"/>
      <c r="H65" s="346"/>
      <c r="I65" s="346"/>
      <c r="J65" s="346"/>
      <c r="K65" s="346"/>
      <c r="L65" s="346"/>
      <c r="M65" s="346"/>
      <c r="N65" s="346"/>
      <c r="O65" s="347"/>
    </row>
    <row r="66" spans="2:15" x14ac:dyDescent="0.2">
      <c r="D66" s="345"/>
      <c r="E66" s="346"/>
      <c r="F66" s="346"/>
      <c r="G66" s="346"/>
      <c r="H66" s="346"/>
      <c r="I66" s="346"/>
      <c r="J66" s="346"/>
      <c r="K66" s="346"/>
      <c r="L66" s="346"/>
      <c r="M66" s="346"/>
      <c r="N66" s="346"/>
      <c r="O66" s="347"/>
    </row>
    <row r="67" spans="2:15" x14ac:dyDescent="0.2">
      <c r="D67" s="345"/>
      <c r="E67" s="346"/>
      <c r="F67" s="346"/>
      <c r="G67" s="346"/>
      <c r="H67" s="346"/>
      <c r="I67" s="346"/>
      <c r="J67" s="346"/>
      <c r="K67" s="346"/>
      <c r="L67" s="346"/>
      <c r="M67" s="346"/>
      <c r="N67" s="346"/>
      <c r="O67" s="347"/>
    </row>
    <row r="68" spans="2:15" x14ac:dyDescent="0.2">
      <c r="D68" s="348"/>
      <c r="E68" s="349"/>
      <c r="F68" s="349"/>
      <c r="G68" s="349"/>
      <c r="H68" s="349"/>
      <c r="I68" s="349"/>
      <c r="J68" s="349"/>
      <c r="K68" s="349"/>
      <c r="L68" s="349"/>
      <c r="M68" s="349"/>
      <c r="N68" s="349"/>
      <c r="O68" s="350"/>
    </row>
    <row r="70" spans="2:15" ht="15.75" x14ac:dyDescent="0.25">
      <c r="B70" s="243" t="s">
        <v>116</v>
      </c>
      <c r="C70" s="351" t="s">
        <v>233</v>
      </c>
      <c r="D70" s="244" t="str">
        <f>IF(OR(D9="",D23="",D63=""),"STOP!","PROCEED")</f>
        <v>STOP!</v>
      </c>
    </row>
    <row r="71" spans="2:15" x14ac:dyDescent="0.2">
      <c r="C71" s="351"/>
    </row>
    <row r="72" spans="2:15" x14ac:dyDescent="0.2">
      <c r="C72" s="351"/>
    </row>
    <row r="73" spans="2:15" x14ac:dyDescent="0.2">
      <c r="C73" s="351"/>
    </row>
    <row r="74" spans="2:15" x14ac:dyDescent="0.2">
      <c r="C74" s="351"/>
    </row>
  </sheetData>
  <sheetProtection password="CC72" sheet="1" objects="1" scenarios="1"/>
  <mergeCells count="10">
    <mergeCell ref="C36:C37"/>
    <mergeCell ref="C63:C64"/>
    <mergeCell ref="D63:O68"/>
    <mergeCell ref="C70:C74"/>
    <mergeCell ref="B2:V2"/>
    <mergeCell ref="B4:V7"/>
    <mergeCell ref="D9:V21"/>
    <mergeCell ref="D23:V34"/>
    <mergeCell ref="C23:C26"/>
    <mergeCell ref="C9:C16"/>
  </mergeCells>
  <conditionalFormatting sqref="D70">
    <cfRule type="containsText" dxfId="3" priority="1" operator="containsText" text="PROCEED">
      <formula>NOT(ISERROR(SEARCH("PROCEED",D70)))</formula>
    </cfRule>
    <cfRule type="containsText" dxfId="2" priority="2" operator="containsText" text="Stop">
      <formula>NOT(ISERROR(SEARCH("Stop",D70)))</formula>
    </cfRule>
  </conditionalFormatting>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Set Up</vt:lpstr>
      <vt:lpstr>2. All Grants and Contracts</vt:lpstr>
      <vt:lpstr>3. Employee Benefits</vt:lpstr>
      <vt:lpstr>4. Allocation of Salaries</vt:lpstr>
      <vt:lpstr>Employee Time Sheet</vt:lpstr>
      <vt:lpstr>5. General Ledger</vt:lpstr>
      <vt:lpstr>6. Rate Calculation</vt:lpstr>
      <vt:lpstr>7. Cost Policy Statement</vt:lpstr>
      <vt:lpstr>8. Organizational Profile</vt:lpstr>
      <vt:lpstr>9. Financial Statements</vt:lpstr>
      <vt:lpstr>10. Cert of Indirect Costs</vt:lpstr>
      <vt:lpstr>11. Lobbying Certificate</vt:lpstr>
      <vt:lpstr>FAQ</vt:lpstr>
      <vt:lpstr>Definitions of Terms</vt:lpstr>
      <vt:lpstr>TO DO LIST</vt:lpstr>
      <vt:lpstr>'10. Cert of Indirect Costs'!Print_Area</vt:lpstr>
      <vt:lpstr>'11. Lobbying Certificate'!Print_Area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DOEUSER</dc:creator>
  <cp:lastModifiedBy>ClaireStrickland</cp:lastModifiedBy>
  <cp:lastPrinted>2016-09-16T19:06:05Z</cp:lastPrinted>
  <dcterms:created xsi:type="dcterms:W3CDTF">2016-02-05T19:04:17Z</dcterms:created>
  <dcterms:modified xsi:type="dcterms:W3CDTF">2017-11-29T14:57:48Z</dcterms:modified>
  <cp:contentStatus/>
</cp:coreProperties>
</file>